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B7PRUluGej4mXD8racXU7fuudgg0ym9D6x+h+8VjBWEQj9JhTsig7IEVXlA7XyPwY2OwGrnrdSjCKuAJaUaJTw==" workbookSaltValue="WY/rYEqEBF846omygeIjHQ==" workbookSpinCount="100000" lockStructure="1"/>
  <bookViews>
    <workbookView xWindow="0" yWindow="0" windowWidth="20490" windowHeight="709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<sst xmlns="http://schemas.openxmlformats.org/spreadsheetml/2006/main" count="233" uniqueCount="114">
  <si>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</si>
  <si>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</si>
  <si>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</si>
  <si>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</si>
  <si>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</si>
  <si>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</si>
  <si>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</si>
  <si>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</si>
  <si>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</si>
  <si>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</si>
  <si>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</si>
  <si>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</si>
  <si>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</si>
  <si>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</si>
  <si>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</si>
  <si>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</si>
  <si>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</si>
  <si>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</si>
  <si>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</si>
  <si>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</si>
  <si>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</si>
  <si>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</si>
  <si>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</si>
  <si>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</si>
  <si>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</si>
  <si>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</si>
  <si>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</si>
  <si>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</si>
  <si>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</si>
  <si>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</si>
  <si>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</si>
  <si>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</si>
  <si>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</si>
  <si>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</si>
  <si>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</si>
  <si>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</si>
  <si>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</si>
  <si>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</si>
  <si>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</si>
  <si>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</si>
  <si>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</si>
  <si>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</si>
  <si>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</si>
  <si>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</si>
  <si>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</si>
  <si>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</si>
  <si>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</si>
  <si>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</si>
  <si>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</si>
  <si>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</si>
  <si>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</si>
  <si>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</si>
  <si>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</si>
  <si>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</si>
  <si>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</si>
  <si>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</si>
  <si>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</si>
  <si>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</si>
  <si>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</si>
  <si>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</si>
  <si>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</si>
  <si>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</si>
  <si>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</si>
  <si>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</si>
  <si>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</si>
  <si>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</si>
  <si>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</si>
  <si>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</si>
  <si>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</si>
  <si>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</si>
  <si>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</si>
  <si>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</si>
  <si>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</si>
  <si>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</si>
  <si>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</si>
  <si>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</si>
  <si>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</si>
  <si>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</si>
  <si>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</si>
  <si>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</si>
  <si>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</si>
  <si>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</si>
  <si>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</si>
  <si>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</si>
  <si>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</si>
  <si>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</si>
  <si>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</si>
  <si>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</si>
  <si>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</si>
  <si>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</si>
  <si>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</si>
  <si>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</si>
  <si>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</si>
  <si>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</si>
  <si>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</si>
  <si>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</si>
  <si>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</si>
  <si>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</si>
  <si>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</si>
  <si>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</si>
  <si>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</si>
  <si>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</si>
  <si>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</si>
  <si>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</si>
  <si>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</si>
  <si>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</si>
  <si>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</si>
  <si>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</si>
  <si>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</si>
  <si>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</si>
  <si>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</si>
  <si>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約９４％、⑤経費回収率が約８８％と料金収入が不足気味であることを示している。なお、H30は料金収入が回復したため、⑤経費回収率は改善したが、整備経費がかさんだため、①収益的収支比率は悪化した。
④企業債残高対事業規模比率が約３２０%と類似他団体より低いのは起債償還のかなりの部分を一般会計支出に頼っている結果であり、これも料金収入が不足気味であることを示している。なお、H29の低下は一般会計支出に頼る額が増えたことによる。H30は料金収入が増えたが、一般会計支出に頼る額が減少したため、前年並みとなっている。
⑥汚水処理原価は類似他団体よりも低い１５０円が続いている。これは公費負担（一般会計支出）が多いことによる。
⑧水洗化率はH27-28の期間面整備を休止していたため上昇を続けていたが、H29から再開したため、伸びは鈍化した。H30はH29より人口の多い地区の整備を行ったため、約７９％まで低下した。</t>
    <rPh sb="54" eb="56">
      <t>リョウキン</t>
    </rPh>
    <rPh sb="56" eb="58">
      <t>シュウニュウ</t>
    </rPh>
    <rPh sb="59" eb="61">
      <t>カイフク</t>
    </rPh>
    <rPh sb="73" eb="75">
      <t>カイゼン</t>
    </rPh>
    <rPh sb="79" eb="81">
      <t>セイビ</t>
    </rPh>
    <rPh sb="81" eb="83">
      <t>ケイヒ</t>
    </rPh>
    <rPh sb="100" eb="102">
      <t>アッカ</t>
    </rPh>
    <rPh sb="225" eb="227">
      <t>リョウキン</t>
    </rPh>
    <rPh sb="227" eb="229">
      <t>シュウニュウ</t>
    </rPh>
    <rPh sb="230" eb="231">
      <t>フ</t>
    </rPh>
    <rPh sb="246" eb="248">
      <t>ゲンショウ</t>
    </rPh>
    <rPh sb="253" eb="255">
      <t>ゼンネン</t>
    </rPh>
    <rPh sb="255" eb="256">
      <t>ナ</t>
    </rPh>
    <rPh sb="346" eb="348">
      <t>ジョウショウ</t>
    </rPh>
    <rPh sb="349" eb="350">
      <t>ツヅ</t>
    </rPh>
    <rPh sb="385" eb="387">
      <t>ジンコウ</t>
    </rPh>
    <rPh sb="388" eb="389">
      <t>オオ</t>
    </rPh>
    <rPh sb="390" eb="392">
      <t>チク</t>
    </rPh>
    <rPh sb="393" eb="395">
      <t>セイビ</t>
    </rPh>
    <rPh sb="396" eb="397">
      <t>オコナ</t>
    </rPh>
    <rPh sb="408" eb="410">
      <t>テイカ</t>
    </rPh>
    <phoneticPr fontId="4"/>
  </si>
  <si>
    <t>供用開始より２３年と比較的新しい。今までは面整備を優先して進めてきたが、今後はストックマネジメント計画を基にした老朽化対策も進めていきたい。</t>
    <phoneticPr fontId="4"/>
  </si>
  <si>
    <t>１０年概成は達成する見込みである。しかし、不明水率は約３４%と計画値である１５%の２倍以上に上り不明水対策を進める必要がある。
健全な事業経営を目指すには、一般会計支出の削減を行う必要がある。そのためには歳出の削減、特に使用料収入の過半を支出している汚水処理費の削減と、使用料収入の増額が必要となる。汚水処理費は処理場への流入水量に比例するため、不明水対策が改善策と考えている。使用料収入の増額は面整備事業の完了が近いことから接続率の向上と、料金改定が対策の主となる。改定の時期や額については、企業会計に移行後検討していく。
経営戦略については、平成３１年度に策定する予定である。</t>
    <rPh sb="273" eb="275">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</si>
</sst>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36-4CBB-82A7-158C3D2B4D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E236-4CBB-82A7-158C3D2B4D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08-4E18-85C7-BB3DBD560F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1208-4E18-85C7-BB3DBD560F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75.95</c:v>
                </c:pt>
                <c:pt idx="1">
                  <c:v>79.540000000000006</c:v>
                </c:pt>
                <c:pt idx="2">
                  <c:v>81.16</c:v>
                </c:pt>
                <c:pt idx="3">
                  <c:v>81.790000000000006</c:v>
                </c:pt>
                <c:pt idx="4">
                  <c:v>78.56</c:v>
                </c:pt>
              </c:numCache>
            </c:numRef>
          </c:val>
          <c:extLst>
            <c:ext xmlns:c16="http://schemas.microsoft.com/office/drawing/2014/chart" uri="{C3380CC4-5D6E-409C-BE32-E72D297353CC}">
              <c16:uniqueId val="{00000000-AB13-49E6-87E0-7B7E902CC8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AB13-49E6-87E0-7B7E902CC8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91.67</c:v>
                </c:pt>
                <c:pt idx="1">
                  <c:v>94.6</c:v>
                </c:pt>
                <c:pt idx="2">
                  <c:v>94.49</c:v>
                </c:pt>
                <c:pt idx="3">
                  <c:v>94.3</c:v>
                </c:pt>
                <c:pt idx="4">
                  <c:v>93.8</c:v>
                </c:pt>
              </c:numCache>
            </c:numRef>
          </c:val>
          <c:extLst>
            <c:ext xmlns:c16="http://schemas.microsoft.com/office/drawing/2014/chart" uri="{C3380CC4-5D6E-409C-BE32-E72D297353CC}">
              <c16:uniqueId val="{00000000-66A3-4EB3-94DF-D9E3D647EE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3-4EB3-94DF-D9E3D647EE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68-48F5-84F4-2D6F56F87D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68-48F5-84F4-2D6F56F87D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E-4521-9898-818907ED2A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E-4521-9898-818907ED2A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D6-4DDE-BDF6-A9C697B761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6-4DDE-BDF6-A9C697B761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9-4DBC-9E13-13097FFC69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9-4DBC-9E13-13097FFC69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14.79</c:v>
                </c:pt>
                <c:pt idx="1">
                  <c:v>395.09</c:v>
                </c:pt>
                <c:pt idx="2">
                  <c:v>407.18</c:v>
                </c:pt>
                <c:pt idx="3">
                  <c:v>330.92</c:v>
                </c:pt>
                <c:pt idx="4">
                  <c:v>322.70999999999998</c:v>
                </c:pt>
              </c:numCache>
            </c:numRef>
          </c:val>
          <c:extLst>
            <c:ext xmlns:c16="http://schemas.microsoft.com/office/drawing/2014/chart" uri="{C3380CC4-5D6E-409C-BE32-E72D297353CC}">
              <c16:uniqueId val="{00000000-2E32-4639-B136-D0D5A1D0E7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2E32-4639-B136-D0D5A1D0E7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83.87</c:v>
                </c:pt>
                <c:pt idx="1">
                  <c:v>88.04</c:v>
                </c:pt>
                <c:pt idx="2">
                  <c:v>88.22</c:v>
                </c:pt>
                <c:pt idx="3">
                  <c:v>85.75</c:v>
                </c:pt>
                <c:pt idx="4">
                  <c:v>88.01</c:v>
                </c:pt>
              </c:numCache>
            </c:numRef>
          </c:val>
          <c:extLst>
            <c:ext xmlns:c16="http://schemas.microsoft.com/office/drawing/2014/chart" uri="{C3380CC4-5D6E-409C-BE32-E72D297353CC}">
              <c16:uniqueId val="{00000000-B7DC-44C2-9C15-41D92E03AE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B7DC-44C2-9C15-41D92E03AE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c:v>
                </c:pt>
                <c:pt idx="1">
                  <c:v>150</c:v>
                </c:pt>
                <c:pt idx="2">
                  <c:v>150</c:v>
                </c:pt>
                <c:pt idx="3">
                  <c:v>150</c:v>
                </c:pt>
                <c:pt idx="4">
                  <c:v>150</c:v>
                </c:pt>
              </c:numCache>
            </c:numRef>
          </c:val>
          <c:extLst>
            <c:ext xmlns:c16="http://schemas.microsoft.com/office/drawing/2014/chart" uri="{C3380CC4-5D6E-409C-BE32-E72D297353CC}">
              <c16:uniqueId val="{00000000-9596-4E8F-8327-EEEC3EB961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9596-4E8F-8327-EEEC3EB961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24120</v>
      </c>
      <c r="AM8" s="68"/>
      <c r="AN8" s="68"/>
      <c r="AO8" s="68"/>
      <c r="AP8" s="68"/>
      <c r="AQ8" s="68"/>
      <c r="AR8" s="68"/>
      <c r="AS8" s="68"/>
      <c r="AT8" s="67">
        <f>データ!T6</f>
        <v>13.61</v>
      </c>
      <c r="AU8" s="67"/>
      <c r="AV8" s="67"/>
      <c r="AW8" s="67"/>
      <c r="AX8" s="67"/>
      <c r="AY8" s="67"/>
      <c r="AZ8" s="67"/>
      <c r="BA8" s="67"/>
      <c r="BB8" s="67">
        <f>データ!U6</f>
        <v>1772.23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79.39</v>
      </c>
      <c r="Q10" s="67"/>
      <c r="R10" s="67"/>
      <c r="S10" s="67"/>
      <c r="T10" s="67"/>
      <c r="U10" s="67"/>
      <c r="V10" s="67"/>
      <c r="W10" s="67">
        <f>データ!Q6</f>
        <v>74.77</v>
      </c>
      <c r="X10" s="67"/>
      <c r="Y10" s="67"/>
      <c r="Z10" s="67"/>
      <c r="AA10" s="67"/>
      <c r="AB10" s="67"/>
      <c r="AC10" s="67"/>
      <c r="AD10" s="68">
        <f>データ!R6</f>
        <v>1894</v>
      </c>
      <c r="AE10" s="68"/>
      <c r="AF10" s="68"/>
      <c r="AG10" s="68"/>
      <c r="AH10" s="68"/>
      <c r="AI10" s="68"/>
      <c r="AJ10" s="68"/>
      <c r="AK10" s="2"/>
      <c r="AL10" s="68">
        <f>データ!V6</f>
        <v>19172</v>
      </c>
      <c r="AM10" s="68"/>
      <c r="AN10" s="68"/>
      <c r="AO10" s="68"/>
      <c r="AP10" s="68"/>
      <c r="AQ10" s="68"/>
      <c r="AR10" s="68"/>
      <c r="AS10" s="68"/>
      <c r="AT10" s="67">
        <f>データ!W6</f>
        <v>4.53</v>
      </c>
      <c r="AU10" s="67"/>
      <c r="AV10" s="67"/>
      <c r="AW10" s="67"/>
      <c r="AX10" s="67"/>
      <c r="AY10" s="67"/>
      <c r="AZ10" s="67"/>
      <c r="BA10" s="67"/>
      <c r="BB10" s="67">
        <f>データ!X6</f>
        <v>4232.2299999999996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joKJ9V4Sj3O6LWiYS98xDS41l0nfGnRu2cxhsnuJh301wLlDKOWmYCo9vypSqzlr9SB7TyLiiwP/+gfumVNTEQ==" saltValue="e+D0RtJHtpZ2O9Wys5tB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233617</v>
      </c>
      <c r="D6" s="33">
        <f t="shared" si="3"/>
        <v>47</v>
      </c>
      <c r="E6" s="33">
        <f t="shared" si="3"/>
        <v>17</v>
      </c>
      <c r="F6" s="33">
        <f t="shared" si="3"/>
        <v>1</v>
      </c>
      <c r="G6" s="33">
        <f t="shared" si="3"/>
        <v>0</v>
      </c>
      <c r="H6" s="33" t="str">
        <f t="shared" si="3"/>
        <v>愛知県　大口町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79.39</v>
      </c>
      <c r="Q6" s="34">
        <f t="shared" si="3"/>
        <v>74.77</v>
      </c>
      <c r="R6" s="34">
        <f t="shared" si="3"/>
        <v>1894</v>
      </c>
      <c r="S6" s="34">
        <f t="shared" si="3"/>
        <v>24120</v>
      </c>
      <c r="T6" s="34">
        <f t="shared" si="3"/>
        <v>13.61</v>
      </c>
      <c r="U6" s="34">
        <f t="shared" si="3"/>
        <v>1772.23</v>
      </c>
      <c r="V6" s="34">
        <f t="shared" si="3"/>
        <v>19172</v>
      </c>
      <c r="W6" s="34">
        <f t="shared" si="3"/>
        <v>4.53</v>
      </c>
      <c r="X6" s="34">
        <f t="shared" si="3"/>
        <v>4232.2299999999996</v>
      </c>
      <c r="Y6" s="35">
        <f>IF(Y7="",NA(),Y7)</f>
        <v>91.67</v>
      </c>
      <c r="Z6" s="35">
        <f t="shared" ref="Z6:AH6" si="4">IF(Z7="",NA(),Z7)</f>
        <v>94.6</v>
      </c>
      <c r="AA6" s="35">
        <f t="shared" si="4"/>
        <v>94.49</v>
      </c>
      <c r="AB6" s="35">
        <f t="shared" si="4"/>
        <v>94.3</v>
      </c>
      <c r="AC6" s="35">
        <f t="shared" si="4"/>
        <v>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14.79</v>
      </c>
      <c r="BG6" s="35">
        <f t="shared" ref="BG6:BO6" si="7">IF(BG7="",NA(),BG7)</f>
        <v>395.09</v>
      </c>
      <c r="BH6" s="35">
        <f t="shared" si="7"/>
        <v>407.18</v>
      </c>
      <c r="BI6" s="35">
        <f t="shared" si="7"/>
        <v>330.92</v>
      </c>
      <c r="BJ6" s="35">
        <f t="shared" si="7"/>
        <v>322.70999999999998</v>
      </c>
      <c r="BK6" s="35">
        <f t="shared" si="7"/>
        <v>1136.5</v>
      </c>
      <c r="BL6" s="35">
        <f t="shared" si="7"/>
        <v>1118.56</v>
      </c>
      <c r="BM6" s="35">
        <f t="shared" si="7"/>
        <v>1111.31</v>
      </c>
      <c r="BN6" s="35">
        <f t="shared" si="7"/>
        <v>966.33</v>
      </c>
      <c r="BO6" s="35">
        <f t="shared" si="7"/>
        <v>958.81</v>
      </c>
      <c r="BP6" s="34" t="str">
        <f>IF(BP7="","",IF(BP7="-","【-】","【"&amp;SUBSTITUTE(TEXT(BP7,"#,##0.00"),"-","△")&amp;"】"))</f>
        <v>【682.78】</v>
      </c>
      <c r="BQ6" s="35">
        <f>IF(BQ7="",NA(),BQ7)</f>
        <v>83.87</v>
      </c>
      <c r="BR6" s="35">
        <f t="shared" ref="BR6:BZ6" si="8">IF(BR7="",NA(),BR7)</f>
        <v>88.04</v>
      </c>
      <c r="BS6" s="35">
        <f t="shared" si="8"/>
        <v>88.22</v>
      </c>
      <c r="BT6" s="35">
        <f t="shared" si="8"/>
        <v>85.75</v>
      </c>
      <c r="BU6" s="35">
        <f t="shared" si="8"/>
        <v>88.01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160</v>
      </c>
      <c r="CC6" s="35">
        <f t="shared" ref="CC6:CK6" si="9">IF(CC7="",NA(),CC7)</f>
        <v>150</v>
      </c>
      <c r="CD6" s="35">
        <f t="shared" si="9"/>
        <v>150</v>
      </c>
      <c r="CE6" s="35">
        <f t="shared" si="9"/>
        <v>150</v>
      </c>
      <c r="CF6" s="35">
        <f t="shared" si="9"/>
        <v>150</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75.95</v>
      </c>
      <c r="CY6" s="35">
        <f t="shared" ref="CY6:DG6" si="11">IF(CY7="",NA(),CY7)</f>
        <v>79.540000000000006</v>
      </c>
      <c r="CZ6" s="35">
        <f t="shared" si="11"/>
        <v>81.16</v>
      </c>
      <c r="DA6" s="35">
        <f t="shared" si="11"/>
        <v>81.790000000000006</v>
      </c>
      <c r="DB6" s="35">
        <f t="shared" si="11"/>
        <v>78.56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233617</v>
      </c>
      <c r="D7" s="37">
        <v>47</v>
      </c>
      <c r="E7" s="37">
        <v>17</v>
      </c>
      <c r="F7" s="37">
        <v>1</v>
      </c>
      <c r="G7" s="37">
        <v>0</v>
      </c>
      <c r="H7" s="37" t="s">
        <v>98</v>
      </c>
      <c r="I7" s="37" t="s">
        <v>99</v>
      </c>
      <c r="J7" s="37" t="s">
        <v>100</v>
      </c>
      <c r="K7" s="37" t="s">
        <v>101</v>
      </c>
      <c r="L7" s="37" t="s">
        <v>102</v>
      </c>
      <c r="M7" s="37" t="s">
        <v>103</v>
      </c>
      <c r="N7" s="38" t="s">
        <v>104</v>
      </c>
      <c r="O7" s="38" t="s">
        <v>105</v>
      </c>
      <c r="P7" s="38">
        <v>79.39</v>
      </c>
      <c r="Q7" s="38">
        <v>74.77</v>
      </c>
      <c r="R7" s="38">
        <v>1894</v>
      </c>
      <c r="S7" s="38">
        <v>24120</v>
      </c>
      <c r="T7" s="38">
        <v>13.61</v>
      </c>
      <c r="U7" s="38">
        <v>1772.23</v>
      </c>
      <c r="V7" s="38">
        <v>19172</v>
      </c>
      <c r="W7" s="38">
        <v>4.53</v>
      </c>
      <c r="X7" s="38">
        <v>4232.2299999999996</v>
      </c>
      <c r="Y7" s="38">
        <v>91.67</v>
      </c>
      <c r="Z7" s="38">
        <v>94.6</v>
      </c>
      <c r="AA7" s="38">
        <v>94.49</v>
      </c>
      <c r="AB7" s="38">
        <v>94.3</v>
      </c>
      <c r="AC7" s="38">
        <v>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14.79</v>
      </c>
      <c r="BG7" s="38">
        <v>395.09</v>
      </c>
      <c r="BH7" s="38">
        <v>407.18</v>
      </c>
      <c r="BI7" s="38">
        <v>330.92</v>
      </c>
      <c r="BJ7" s="38">
        <v>322.70999999999998</v>
      </c>
      <c r="BK7" s="38">
        <v>1136.5</v>
      </c>
      <c r="BL7" s="38">
        <v>1118.56</v>
      </c>
      <c r="BM7" s="38">
        <v>1111.31</v>
      </c>
      <c r="BN7" s="38">
        <v>966.33</v>
      </c>
      <c r="BO7" s="38">
        <v>958.81</v>
      </c>
      <c r="BP7" s="38">
        <v>682.78</v>
      </c>
      <c r="BQ7" s="38">
        <v>83.87</v>
      </c>
      <c r="BR7" s="38">
        <v>88.04</v>
      </c>
      <c r="BS7" s="38">
        <v>88.22</v>
      </c>
      <c r="BT7" s="38">
        <v>85.75</v>
      </c>
      <c r="BU7" s="38">
        <v>88.01</v>
      </c>
      <c r="BV7" s="38">
        <v>71.650000000000006</v>
      </c>
      <c r="BW7" s="38">
        <v>72.33</v>
      </c>
      <c r="BX7" s="38">
        <v>75.540000000000006</v>
      </c>
      <c r="BY7" s="38">
        <v>81.739999999999995</v>
      </c>
      <c r="BZ7" s="38">
        <v>82.88</v>
      </c>
      <c r="CA7" s="38">
        <v>100.91</v>
      </c>
      <c r="CB7" s="38">
        <v>160</v>
      </c>
      <c r="CC7" s="38">
        <v>150</v>
      </c>
      <c r="CD7" s="38">
        <v>150</v>
      </c>
      <c r="CE7" s="38">
        <v>150</v>
      </c>
      <c r="CF7" s="38">
        <v>150</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75.95</v>
      </c>
      <c r="CY7" s="38">
        <v>79.540000000000006</v>
      </c>
      <c r="CZ7" s="38">
        <v>81.16</v>
      </c>
      <c r="DA7" s="38">
        <v>81.790000000000006</v>
      </c>
      <c r="DB7" s="38">
        <v>78.56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2020-01-21T07:14:58Z</cp:lastPrinted>
  <dcterms:created xsi:type="dcterms:W3CDTF">2019-12-05T05:05:29Z</dcterms:created>
  <dcterms:modified xsi:type="dcterms:W3CDTF">2020-02-17T08:55:09Z</dcterms:modified>
  <cp:category/>
</cp:coreProperties>
</file>