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性質別一般会計歳出" sheetId="1" r:id="rId1"/>
  </sheets>
  <definedNames>
    <definedName name="_xlnm.Print_Area" localSheetId="0">'性質別一般会計歳出'!$A$1:$G$367</definedName>
    <definedName name="_xlnm.Print_Titles" localSheetId="0">'性質別一般会計歳出'!$1:$1</definedName>
  </definedNames>
  <calcPr fullCalcOnLoad="1"/>
</workbook>
</file>

<file path=xl/sharedStrings.xml><?xml version="1.0" encoding="utf-8"?>
<sst xmlns="http://schemas.openxmlformats.org/spreadsheetml/2006/main" count="477" uniqueCount="56">
  <si>
    <t>決算額</t>
  </si>
  <si>
    <t>構成比</t>
  </si>
  <si>
    <t>単位：千円・％</t>
  </si>
  <si>
    <t>公　債　費</t>
  </si>
  <si>
    <t>義　務　的　経　費</t>
  </si>
  <si>
    <t>　　うち職員給</t>
  </si>
  <si>
    <t>投経　資　的費</t>
  </si>
  <si>
    <t>普通建設事業費</t>
  </si>
  <si>
    <t>内訳</t>
  </si>
  <si>
    <t>補助事業費</t>
  </si>
  <si>
    <t>単独事業費</t>
  </si>
  <si>
    <t>そ　の　他　経　費　</t>
  </si>
  <si>
    <t>維持補修費</t>
  </si>
  <si>
    <t>補助費等</t>
  </si>
  <si>
    <t>一部事務組合</t>
  </si>
  <si>
    <t>投資及び出資金</t>
  </si>
  <si>
    <t>小　　　　　　計</t>
  </si>
  <si>
    <t>小　　　　　計</t>
  </si>
  <si>
    <t>歳　　出　　合　　計</t>
  </si>
  <si>
    <t>貸　付　金</t>
  </si>
  <si>
    <t>繰　出　金</t>
  </si>
  <si>
    <t>積　立　金</t>
  </si>
  <si>
    <t>　　　　他</t>
  </si>
  <si>
    <t>物　件　費</t>
  </si>
  <si>
    <t>扶　助　費</t>
  </si>
  <si>
    <t>人　件　費　</t>
  </si>
  <si>
    <t>平成12年度</t>
  </si>
  <si>
    <t>災害復旧事業費</t>
  </si>
  <si>
    <r>
      <t>性質別一般会計歳出決算額</t>
    </r>
    <r>
      <rPr>
        <sz val="10"/>
        <rFont val="ＭＳ Ｐゴシック"/>
        <family val="3"/>
      </rPr>
      <t>（主要施策）</t>
    </r>
  </si>
  <si>
    <t>平成１3年度</t>
  </si>
  <si>
    <t>平成14年度</t>
  </si>
  <si>
    <t>平成１5年度</t>
  </si>
  <si>
    <t>平成１6年度</t>
  </si>
  <si>
    <t>一時借入金</t>
  </si>
  <si>
    <t>元利償還金</t>
  </si>
  <si>
    <t>平成１7年度</t>
  </si>
  <si>
    <t>平成9年度</t>
  </si>
  <si>
    <t>平成10年度</t>
  </si>
  <si>
    <t>平成11年度</t>
  </si>
  <si>
    <t>平成１8年度</t>
  </si>
  <si>
    <t>平成１9年度</t>
  </si>
  <si>
    <t>平成20年度</t>
  </si>
  <si>
    <t>失業対策事業費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</si>
  <si>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</si>
  <si>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</si>
  <si>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</si>
  <si>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</si>
  <si>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</si>
  <si>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</si>
  <si>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</si>
  <si>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平成28年度</t>
  </si>
  <si>
    <t>平成29年度</t>
  </si>
  <si>
    <t>平成30年度</t>
  </si>
  <si>
    <t>令和元年度</t>
  </si>
  <si>
    <t>令和2年度</t>
  </si>
  <si>
    <t>令和3年度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</si>
</sst>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#,##0_ "/>
    <numFmt numFmtId="178" formatCode="#,##0.0_ "/>
    <numFmt numFmtId="179" formatCode="0_);[Red]\(0\)"/>
    <numFmt numFmtId="180" formatCode="0.0_);[Red]\(0.0\)"/>
    <numFmt numFmtId="181" formatCode="0.0_ "/>
    <numFmt numFmtId="182" formatCode="0.0%"/>
    <numFmt numFmtId="183" formatCode="#,##0_);[Red]\(#,##0\)"/>
    <numFmt numFmtId="184" formatCode="#,##0;&quot;▲ &quot;#,##0"/>
    <numFmt numFmtId="185" formatCode="0.00_ "/>
    <numFmt numFmtId="186" formatCode="#,##0.00_ ;[Red]\-#,##0.00\ "/>
    <numFmt numFmtId="187" formatCode="#,##0.0_ ;[Red]\-#,##0.0\ "/>
    <numFmt numFmtId="188" formatCode="0_ "/>
    <numFmt numFmtId="189" formatCode="#,##0.00_ "/>
    <numFmt numFmtId="190" formatCode="#,##0.000_ "/>
    <numFmt numFmtId="191" formatCode="#,##0.0000_ "/>
    <numFmt numFmtId="192" formatCode="0.0000%"/>
    <numFmt numFmtId="193" formatCode="0.00000%"/>
    <numFmt numFmtId="194" formatCode="0.000%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4" fillId="0" borderId="0" xfId="0" applyFont="1" applyAlignment="1">
      <alignment/>
    </xf>
    <xf numFmtId="177" fontId="5" fillId="0" borderId="10" xfId="0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88" fontId="5" fillId="0" borderId="10" xfId="0" applyNumberFormat="1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182" fontId="5" fillId="0" borderId="12" xfId="0" applyNumberFormat="1" applyFont="1" applyBorder="1" applyAlignment="1">
      <alignment vertical="center"/>
    </xf>
    <xf numFmtId="177" fontId="5" fillId="0" borderId="13" xfId="0" applyNumberFormat="1" applyFont="1" applyBorder="1" applyAlignment="1">
      <alignment vertical="center"/>
    </xf>
    <xf numFmtId="182" fontId="5" fillId="0" borderId="13" xfId="0" applyNumberFormat="1" applyFont="1" applyBorder="1" applyAlignment="1">
      <alignment vertical="center"/>
    </xf>
    <xf numFmtId="0" fontId="0" fillId="0" borderId="0" xfId="0" applyBorder="1" applyAlignment="1">
      <alignment/>
    </xf>
    <xf numFmtId="38" fontId="5" fillId="0" borderId="10" xfId="49" applyFont="1" applyBorder="1" applyAlignment="1">
      <alignment vertical="center"/>
    </xf>
    <xf numFmtId="182" fontId="5" fillId="0" borderId="14" xfId="0" applyNumberFormat="1" applyFont="1" applyBorder="1" applyAlignment="1">
      <alignment vertical="center"/>
    </xf>
    <xf numFmtId="182" fontId="5" fillId="0" borderId="11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4"/>
  <sheetViews>
    <sheetView tabSelected="1" view="pageBreakPreview" zoomScaleNormal="85" zoomScaleSheetLayoutView="100" zoomScalePageLayoutView="0" workbookViewId="0" topLeftCell="A220">
      <selection activeCell="D343" sqref="D343"/>
    </sheetView>
  </sheetViews>
  <sheetFormatPr defaultColWidth="9.00390625" defaultRowHeight="13.5"/>
  <cols>
    <col min="1" max="1" width="4.625" style="0" customWidth="1"/>
    <col min="2" max="2" width="3.00390625" style="0" customWidth="1"/>
    <col min="3" max="3" width="13.50390625" style="0" customWidth="1"/>
    <col min="4" max="4" width="20.375" style="0" customWidth="1"/>
    <col min="5" max="5" width="9.375" style="0" customWidth="1"/>
    <col min="6" max="6" width="20.375" style="0" customWidth="1"/>
    <col min="7" max="7" width="9.375" style="0" customWidth="1"/>
    <col min="8" max="8" width="13.625" style="0" customWidth="1"/>
    <col min="9" max="9" width="6.875" style="0" customWidth="1"/>
  </cols>
  <sheetData>
    <row r="1" ht="21">
      <c r="A1" s="2" t="s">
        <v>28</v>
      </c>
    </row>
    <row r="2" spans="6:7" ht="13.5" customHeight="1">
      <c r="F2" s="47" t="s">
        <v>2</v>
      </c>
      <c r="G2" s="47"/>
    </row>
    <row r="3" spans="1:7" ht="24" customHeight="1">
      <c r="A3" s="44"/>
      <c r="B3" s="44"/>
      <c r="C3" s="44"/>
      <c r="D3" s="39" t="s">
        <v>36</v>
      </c>
      <c r="E3" s="39"/>
      <c r="F3" s="39" t="s">
        <v>37</v>
      </c>
      <c r="G3" s="39"/>
    </row>
    <row r="4" spans="1:7" ht="24" customHeight="1">
      <c r="A4" s="44"/>
      <c r="B4" s="44"/>
      <c r="C4" s="44"/>
      <c r="D4" s="7" t="s">
        <v>0</v>
      </c>
      <c r="E4" s="7" t="s">
        <v>1</v>
      </c>
      <c r="F4" s="7" t="s">
        <v>0</v>
      </c>
      <c r="G4" s="7" t="s">
        <v>1</v>
      </c>
    </row>
    <row r="5" spans="1:7" ht="25.5" customHeight="1">
      <c r="A5" s="42" t="s">
        <v>4</v>
      </c>
      <c r="B5" s="40" t="s">
        <v>25</v>
      </c>
      <c r="C5" s="40"/>
      <c r="D5" s="3">
        <v>1641199</v>
      </c>
      <c r="E5" s="4">
        <f>D5/D27</f>
        <v>0.2210215424759707</v>
      </c>
      <c r="F5" s="3">
        <v>1712388</v>
      </c>
      <c r="G5" s="4">
        <f>F5/F27</f>
        <v>0.2007517104578259</v>
      </c>
    </row>
    <row r="6" spans="1:7" ht="24" customHeight="1">
      <c r="A6" s="42"/>
      <c r="B6" s="40" t="s">
        <v>5</v>
      </c>
      <c r="C6" s="40"/>
      <c r="D6" s="3">
        <v>1180804</v>
      </c>
      <c r="E6" s="4">
        <f>D6/D27</f>
        <v>0.15901979067851985</v>
      </c>
      <c r="F6" s="3">
        <v>1232901</v>
      </c>
      <c r="G6" s="4">
        <f>F6/F27</f>
        <v>0.1445390790960717</v>
      </c>
    </row>
    <row r="7" spans="1:7" ht="24" customHeight="1">
      <c r="A7" s="42"/>
      <c r="B7" s="40" t="s">
        <v>24</v>
      </c>
      <c r="C7" s="40"/>
      <c r="D7" s="3">
        <v>411187</v>
      </c>
      <c r="E7" s="4">
        <f>D7/D27</f>
        <v>0.05537487226476921</v>
      </c>
      <c r="F7" s="3">
        <v>458380</v>
      </c>
      <c r="G7" s="4">
        <v>0.053</v>
      </c>
    </row>
    <row r="8" spans="1:7" ht="24" customHeight="1">
      <c r="A8" s="42"/>
      <c r="B8" s="41" t="s">
        <v>3</v>
      </c>
      <c r="C8" s="41"/>
      <c r="D8" s="3">
        <v>367527</v>
      </c>
      <c r="E8" s="4">
        <v>0.05</v>
      </c>
      <c r="F8" s="3">
        <v>383180</v>
      </c>
      <c r="G8" s="4">
        <f>F8/F27</f>
        <v>0.04492208565653913</v>
      </c>
    </row>
    <row r="9" spans="1:7" ht="24" customHeight="1">
      <c r="A9" s="42"/>
      <c r="B9" s="22" t="s">
        <v>8</v>
      </c>
      <c r="C9" s="9" t="s">
        <v>34</v>
      </c>
      <c r="D9" s="3">
        <v>367527</v>
      </c>
      <c r="E9" s="4">
        <v>0.05</v>
      </c>
      <c r="F9" s="3">
        <v>383180</v>
      </c>
      <c r="G9" s="4">
        <f>F9/F27</f>
        <v>0.04492208565653913</v>
      </c>
    </row>
    <row r="10" spans="1:7" ht="24" customHeight="1">
      <c r="A10" s="42"/>
      <c r="B10" s="25"/>
      <c r="C10" s="8" t="s">
        <v>33</v>
      </c>
      <c r="D10" s="3">
        <v>0</v>
      </c>
      <c r="E10" s="4">
        <f>D10/D27</f>
        <v>0</v>
      </c>
      <c r="F10" s="3">
        <v>0</v>
      </c>
      <c r="G10" s="4">
        <f>F10/F27</f>
        <v>0</v>
      </c>
    </row>
    <row r="11" spans="1:7" ht="24" customHeight="1">
      <c r="A11" s="42"/>
      <c r="B11" s="43" t="s">
        <v>16</v>
      </c>
      <c r="C11" s="43"/>
      <c r="D11" s="3">
        <f>D5+D7+D8</f>
        <v>2419913</v>
      </c>
      <c r="E11" s="4">
        <f>D11/D27</f>
        <v>0.3258915609366406</v>
      </c>
      <c r="F11" s="3">
        <f>F5+F7+F8</f>
        <v>2553948</v>
      </c>
      <c r="G11" s="4">
        <v>0.299</v>
      </c>
    </row>
    <row r="12" spans="1:7" ht="24" customHeight="1">
      <c r="A12" s="30" t="s">
        <v>6</v>
      </c>
      <c r="B12" s="24" t="s">
        <v>7</v>
      </c>
      <c r="C12" s="24"/>
      <c r="D12" s="3">
        <f>SUM(D13:D14)</f>
        <v>2156606</v>
      </c>
      <c r="E12" s="4">
        <f>D12/D27</f>
        <v>0.2904318029885061</v>
      </c>
      <c r="F12" s="3">
        <f>SUM(F13:F14)</f>
        <v>2781979</v>
      </c>
      <c r="G12" s="4">
        <f>F12/F27</f>
        <v>0.3261451509282663</v>
      </c>
    </row>
    <row r="13" spans="1:7" ht="24" customHeight="1">
      <c r="A13" s="31"/>
      <c r="B13" s="22" t="s">
        <v>8</v>
      </c>
      <c r="C13" s="1" t="s">
        <v>9</v>
      </c>
      <c r="D13" s="3">
        <v>194410</v>
      </c>
      <c r="E13" s="4">
        <f>D13/D27</f>
        <v>0.026181345511880925</v>
      </c>
      <c r="F13" s="3">
        <v>251754</v>
      </c>
      <c r="G13" s="4">
        <f>F13/F27</f>
        <v>0.029514365969978477</v>
      </c>
    </row>
    <row r="14" spans="1:7" ht="24" customHeight="1">
      <c r="A14" s="31"/>
      <c r="B14" s="25"/>
      <c r="C14" s="1" t="s">
        <v>10</v>
      </c>
      <c r="D14" s="3">
        <v>1962196</v>
      </c>
      <c r="E14" s="4">
        <f>D14/D27</f>
        <v>0.2642504574766252</v>
      </c>
      <c r="F14" s="3">
        <v>2530225</v>
      </c>
      <c r="G14" s="4">
        <v>0.296</v>
      </c>
    </row>
    <row r="15" spans="1:7" ht="24" customHeight="1">
      <c r="A15" s="31"/>
      <c r="B15" s="33" t="s">
        <v>27</v>
      </c>
      <c r="C15" s="34"/>
      <c r="D15" s="3">
        <v>0</v>
      </c>
      <c r="E15" s="4">
        <v>0</v>
      </c>
      <c r="F15" s="3">
        <v>0</v>
      </c>
      <c r="G15" s="4">
        <v>0</v>
      </c>
    </row>
    <row r="16" spans="1:7" ht="24" customHeight="1">
      <c r="A16" s="32"/>
      <c r="B16" s="28" t="s">
        <v>16</v>
      </c>
      <c r="C16" s="29"/>
      <c r="D16" s="3">
        <f>D12</f>
        <v>2156606</v>
      </c>
      <c r="E16" s="4">
        <f>D16/D27</f>
        <v>0.2904318029885061</v>
      </c>
      <c r="F16" s="3">
        <f>F12</f>
        <v>2781979</v>
      </c>
      <c r="G16" s="4">
        <f>F12/F27</f>
        <v>0.3261451509282663</v>
      </c>
    </row>
    <row r="17" spans="1:7" ht="24" customHeight="1">
      <c r="A17" s="42" t="s">
        <v>11</v>
      </c>
      <c r="B17" s="24" t="s">
        <v>23</v>
      </c>
      <c r="C17" s="24"/>
      <c r="D17" s="3">
        <v>1319889</v>
      </c>
      <c r="E17" s="4">
        <f>D17/D27</f>
        <v>0.17775047552250914</v>
      </c>
      <c r="F17" s="3">
        <v>1493006</v>
      </c>
      <c r="G17" s="4">
        <f>F17/F27</f>
        <v>0.175032474079354</v>
      </c>
    </row>
    <row r="18" spans="1:7" ht="24" customHeight="1">
      <c r="A18" s="42"/>
      <c r="B18" s="24" t="s">
        <v>12</v>
      </c>
      <c r="C18" s="24"/>
      <c r="D18" s="3">
        <v>66024</v>
      </c>
      <c r="E18" s="4">
        <f>D18/D27</f>
        <v>0.008891503297548614</v>
      </c>
      <c r="F18" s="3">
        <v>68077</v>
      </c>
      <c r="G18" s="4">
        <f>F18/F27</f>
        <v>0.007981003249752634</v>
      </c>
    </row>
    <row r="19" spans="1:7" ht="24" customHeight="1">
      <c r="A19" s="42"/>
      <c r="B19" s="24" t="s">
        <v>13</v>
      </c>
      <c r="C19" s="24"/>
      <c r="D19" s="3">
        <f>SUM(D20:D21)</f>
        <v>911297</v>
      </c>
      <c r="E19" s="4">
        <f>D19/D27</f>
        <v>0.12272507392078881</v>
      </c>
      <c r="F19" s="3">
        <f>SUM(F20:F21)</f>
        <v>936829</v>
      </c>
      <c r="G19" s="4">
        <f>F19/F27</f>
        <v>0.10982909489934208</v>
      </c>
    </row>
    <row r="20" spans="1:7" ht="24" customHeight="1">
      <c r="A20" s="42"/>
      <c r="B20" s="22" t="s">
        <v>8</v>
      </c>
      <c r="C20" s="1" t="s">
        <v>14</v>
      </c>
      <c r="D20" s="3">
        <v>470958</v>
      </c>
      <c r="E20" s="4">
        <v>0.064</v>
      </c>
      <c r="F20" s="3">
        <v>486921</v>
      </c>
      <c r="G20" s="4">
        <f>F20/F27</f>
        <v>0.057084155931853675</v>
      </c>
    </row>
    <row r="21" spans="1:7" ht="24" customHeight="1">
      <c r="A21" s="42"/>
      <c r="B21" s="25"/>
      <c r="C21" s="1" t="s">
        <v>22</v>
      </c>
      <c r="D21" s="3">
        <v>440339</v>
      </c>
      <c r="E21" s="4">
        <f>D21/D27</f>
        <v>0.05930079471918181</v>
      </c>
      <c r="F21" s="3">
        <v>449908</v>
      </c>
      <c r="G21" s="4">
        <f>F21/F27</f>
        <v>0.05274493896748841</v>
      </c>
    </row>
    <row r="22" spans="1:7" ht="24" customHeight="1">
      <c r="A22" s="42"/>
      <c r="B22" s="24" t="s">
        <v>21</v>
      </c>
      <c r="C22" s="24"/>
      <c r="D22" s="3">
        <v>166183</v>
      </c>
      <c r="E22" s="4">
        <f>D22/D27</f>
        <v>0.0223799935250291</v>
      </c>
      <c r="F22" s="3">
        <v>266445</v>
      </c>
      <c r="G22" s="4">
        <f>F22/F27</f>
        <v>0.031236664525175033</v>
      </c>
    </row>
    <row r="23" spans="1:7" ht="24" customHeight="1">
      <c r="A23" s="42"/>
      <c r="B23" s="24" t="s">
        <v>15</v>
      </c>
      <c r="C23" s="24"/>
      <c r="D23" s="3">
        <v>90</v>
      </c>
      <c r="E23" s="4">
        <f>D23/D27</f>
        <v>1.2120369816723847E-05</v>
      </c>
      <c r="F23" s="3">
        <v>0</v>
      </c>
      <c r="G23" s="4">
        <f>F23/F27</f>
        <v>0</v>
      </c>
    </row>
    <row r="24" spans="1:7" ht="24" customHeight="1">
      <c r="A24" s="42"/>
      <c r="B24" s="24" t="s">
        <v>19</v>
      </c>
      <c r="C24" s="24"/>
      <c r="D24" s="3">
        <v>47000</v>
      </c>
      <c r="E24" s="4">
        <f>D24/D27</f>
        <v>0.0063295264598446765</v>
      </c>
      <c r="F24" s="3">
        <v>47000</v>
      </c>
      <c r="G24" s="4">
        <f>F24/F27</f>
        <v>0.005510042345261598</v>
      </c>
    </row>
    <row r="25" spans="1:7" ht="24" customHeight="1">
      <c r="A25" s="42"/>
      <c r="B25" s="24" t="s">
        <v>20</v>
      </c>
      <c r="C25" s="24"/>
      <c r="D25" s="3">
        <v>338514</v>
      </c>
      <c r="E25" s="4">
        <f>D25/D27</f>
        <v>0.04558794297931618</v>
      </c>
      <c r="F25" s="3">
        <v>382596</v>
      </c>
      <c r="G25" s="4">
        <f>F25/F27</f>
        <v>0.04485362044952567</v>
      </c>
    </row>
    <row r="26" spans="1:7" ht="24" customHeight="1" thickBot="1">
      <c r="A26" s="22"/>
      <c r="B26" s="45" t="s">
        <v>17</v>
      </c>
      <c r="C26" s="45"/>
      <c r="D26" s="11">
        <f>D17+D18+D19+D22+D23+D24+D25</f>
        <v>2848997</v>
      </c>
      <c r="E26" s="12">
        <f>D26/D27</f>
        <v>0.38367663607485325</v>
      </c>
      <c r="F26" s="11">
        <f>F17+F18+F19+F22+F23+F24+F25</f>
        <v>3193953</v>
      </c>
      <c r="G26" s="12">
        <v>0.375</v>
      </c>
    </row>
    <row r="27" spans="1:7" ht="36.75" customHeight="1">
      <c r="A27" s="46" t="s">
        <v>18</v>
      </c>
      <c r="B27" s="46"/>
      <c r="C27" s="46"/>
      <c r="D27" s="13">
        <f>D11+D12+D26</f>
        <v>7425516</v>
      </c>
      <c r="E27" s="14">
        <f>D27/D27</f>
        <v>1</v>
      </c>
      <c r="F27" s="13">
        <f>F11+F12+F26</f>
        <v>8529880</v>
      </c>
      <c r="G27" s="14">
        <f>F27/F27</f>
        <v>1</v>
      </c>
    </row>
    <row r="29" spans="1:7" ht="13.5">
      <c r="A29" s="5"/>
      <c r="B29" s="5"/>
      <c r="C29" s="5"/>
      <c r="D29" s="5"/>
      <c r="E29" s="5"/>
      <c r="F29" s="37" t="s">
        <v>2</v>
      </c>
      <c r="G29" s="37"/>
    </row>
    <row r="30" spans="1:7" ht="24.75" customHeight="1">
      <c r="A30" s="38"/>
      <c r="B30" s="38"/>
      <c r="C30" s="38"/>
      <c r="D30" s="39" t="s">
        <v>38</v>
      </c>
      <c r="E30" s="39"/>
      <c r="F30" s="39" t="s">
        <v>26</v>
      </c>
      <c r="G30" s="39"/>
    </row>
    <row r="31" spans="1:7" ht="24.75" customHeight="1">
      <c r="A31" s="38"/>
      <c r="B31" s="38"/>
      <c r="C31" s="38"/>
      <c r="D31" s="7" t="s">
        <v>0</v>
      </c>
      <c r="E31" s="7" t="s">
        <v>1</v>
      </c>
      <c r="F31" s="7" t="s">
        <v>0</v>
      </c>
      <c r="G31" s="7" t="s">
        <v>1</v>
      </c>
    </row>
    <row r="32" spans="1:7" ht="24.75" customHeight="1">
      <c r="A32" s="22" t="s">
        <v>4</v>
      </c>
      <c r="B32" s="40" t="s">
        <v>25</v>
      </c>
      <c r="C32" s="40"/>
      <c r="D32" s="3">
        <v>1704346</v>
      </c>
      <c r="E32" s="4">
        <f>D32/'性質別一般会計歳出'!D54</f>
        <v>0.24334495983410212</v>
      </c>
      <c r="F32" s="3">
        <v>1694314</v>
      </c>
      <c r="G32" s="4">
        <f>F32/F54</f>
        <v>0.23140808532595586</v>
      </c>
    </row>
    <row r="33" spans="1:7" ht="24.75" customHeight="1">
      <c r="A33" s="23"/>
      <c r="B33" s="40" t="s">
        <v>5</v>
      </c>
      <c r="C33" s="40"/>
      <c r="D33" s="3">
        <v>1227388</v>
      </c>
      <c r="E33" s="4">
        <f>D33/'性質別一般会計歳出'!D54</f>
        <v>0.17524533372968806</v>
      </c>
      <c r="F33" s="3">
        <v>1221992</v>
      </c>
      <c r="G33" s="4">
        <f>F33/F54</f>
        <v>0.16689871476221968</v>
      </c>
    </row>
    <row r="34" spans="1:7" ht="24.75" customHeight="1">
      <c r="A34" s="23"/>
      <c r="B34" s="40" t="s">
        <v>24</v>
      </c>
      <c r="C34" s="40"/>
      <c r="D34" s="3">
        <v>477414</v>
      </c>
      <c r="E34" s="4">
        <f>D34/'性質別一般会計歳出'!D54</f>
        <v>0.06816473336648664</v>
      </c>
      <c r="F34" s="3">
        <v>379655</v>
      </c>
      <c r="G34" s="4">
        <f>F34/F54</f>
        <v>0.051852983941834734</v>
      </c>
    </row>
    <row r="35" spans="1:7" ht="24.75" customHeight="1">
      <c r="A35" s="23"/>
      <c r="B35" s="41" t="s">
        <v>3</v>
      </c>
      <c r="C35" s="41"/>
      <c r="D35" s="3">
        <v>416656</v>
      </c>
      <c r="E35" s="4">
        <v>0.06</v>
      </c>
      <c r="F35" s="3">
        <v>430416</v>
      </c>
      <c r="G35" s="4">
        <f>F35/F54</f>
        <v>0.05878588175134988</v>
      </c>
    </row>
    <row r="36" spans="1:7" ht="24.75" customHeight="1">
      <c r="A36" s="23"/>
      <c r="B36" s="22" t="s">
        <v>8</v>
      </c>
      <c r="C36" s="9" t="s">
        <v>34</v>
      </c>
      <c r="D36" s="3">
        <v>416656</v>
      </c>
      <c r="E36" s="4">
        <v>0.06</v>
      </c>
      <c r="F36" s="3">
        <v>430416</v>
      </c>
      <c r="G36" s="4">
        <f>F36/F54</f>
        <v>0.05878588175134988</v>
      </c>
    </row>
    <row r="37" spans="1:7" ht="24.75" customHeight="1">
      <c r="A37" s="23"/>
      <c r="B37" s="25"/>
      <c r="C37" s="8" t="s">
        <v>33</v>
      </c>
      <c r="D37" s="3">
        <v>0</v>
      </c>
      <c r="E37" s="4">
        <f>D37/'性質別一般会計歳出'!D54</f>
        <v>0</v>
      </c>
      <c r="F37" s="3">
        <v>0</v>
      </c>
      <c r="G37" s="4">
        <f>F37/F54</f>
        <v>0</v>
      </c>
    </row>
    <row r="38" spans="1:7" ht="24.75" customHeight="1">
      <c r="A38" s="25"/>
      <c r="B38" s="28" t="s">
        <v>16</v>
      </c>
      <c r="C38" s="29"/>
      <c r="D38" s="3">
        <f>D32+D34+D35</f>
        <v>2598416</v>
      </c>
      <c r="E38" s="4">
        <f>D38/'性質別一般会計歳出'!D54</f>
        <v>0.3709994550122383</v>
      </c>
      <c r="F38" s="3">
        <v>2504385</v>
      </c>
      <c r="G38" s="4">
        <f>F38/F54</f>
        <v>0.3420469510191405</v>
      </c>
    </row>
    <row r="39" spans="1:7" ht="24.75" customHeight="1">
      <c r="A39" s="30" t="s">
        <v>6</v>
      </c>
      <c r="B39" s="24" t="s">
        <v>7</v>
      </c>
      <c r="C39" s="24"/>
      <c r="D39" s="3">
        <f>SUM(D40:D41)</f>
        <v>1044803</v>
      </c>
      <c r="E39" s="4">
        <f>D39/'性質別一般会計歳出'!D54</f>
        <v>0.14917601477021064</v>
      </c>
      <c r="F39" s="3">
        <v>1184487</v>
      </c>
      <c r="G39" s="4">
        <f>F39/F54</f>
        <v>0.16177631109905571</v>
      </c>
    </row>
    <row r="40" spans="1:7" ht="24.75" customHeight="1">
      <c r="A40" s="31"/>
      <c r="B40" s="22" t="s">
        <v>8</v>
      </c>
      <c r="C40" s="1" t="s">
        <v>9</v>
      </c>
      <c r="D40" s="3">
        <v>38053</v>
      </c>
      <c r="E40" s="4">
        <f>D40/'性質別一般会計歳出'!D54</f>
        <v>0.005433172464139963</v>
      </c>
      <c r="F40" s="3">
        <v>83643</v>
      </c>
      <c r="G40" s="4">
        <v>0.012</v>
      </c>
    </row>
    <row r="41" spans="1:7" ht="24.75" customHeight="1">
      <c r="A41" s="31"/>
      <c r="B41" s="25"/>
      <c r="C41" s="1" t="s">
        <v>10</v>
      </c>
      <c r="D41" s="3">
        <v>1006750</v>
      </c>
      <c r="E41" s="4">
        <f>D41/'性質別一般会計歳出'!D54</f>
        <v>0.14374284230607068</v>
      </c>
      <c r="F41" s="3">
        <v>1100844</v>
      </c>
      <c r="G41" s="4">
        <f>F41/F54</f>
        <v>0.15035241536254</v>
      </c>
    </row>
    <row r="42" spans="1:7" ht="24.75" customHeight="1">
      <c r="A42" s="31"/>
      <c r="B42" s="33" t="s">
        <v>27</v>
      </c>
      <c r="C42" s="34"/>
      <c r="D42" s="6">
        <v>0</v>
      </c>
      <c r="E42" s="4">
        <f>D42/D54</f>
        <v>0</v>
      </c>
      <c r="F42" s="3">
        <v>14623</v>
      </c>
      <c r="G42" s="4">
        <f>F42/F54</f>
        <v>0.001997197940713146</v>
      </c>
    </row>
    <row r="43" spans="1:7" ht="24.75" customHeight="1">
      <c r="A43" s="32"/>
      <c r="B43" s="28" t="s">
        <v>16</v>
      </c>
      <c r="C43" s="29"/>
      <c r="D43" s="3">
        <f>D39+D42</f>
        <v>1044803</v>
      </c>
      <c r="E43" s="4">
        <f>D43/D54</f>
        <v>0.14917601477021064</v>
      </c>
      <c r="F43" s="3">
        <v>1199110</v>
      </c>
      <c r="G43" s="4">
        <f>F43/F54</f>
        <v>0.16377350903976887</v>
      </c>
    </row>
    <row r="44" spans="1:7" ht="24.75" customHeight="1">
      <c r="A44" s="22" t="s">
        <v>11</v>
      </c>
      <c r="B44" s="24" t="s">
        <v>23</v>
      </c>
      <c r="C44" s="24"/>
      <c r="D44" s="3">
        <v>1561248</v>
      </c>
      <c r="E44" s="4">
        <f>D44/D54</f>
        <v>0.22291355854449288</v>
      </c>
      <c r="F44" s="3">
        <v>1499564</v>
      </c>
      <c r="G44" s="4">
        <f>F44/F54</f>
        <v>0.20480928214234886</v>
      </c>
    </row>
    <row r="45" spans="1:7" ht="24.75" customHeight="1">
      <c r="A45" s="23"/>
      <c r="B45" s="24" t="s">
        <v>12</v>
      </c>
      <c r="C45" s="24"/>
      <c r="D45" s="3">
        <v>56552</v>
      </c>
      <c r="E45" s="4">
        <f>D45/D54</f>
        <v>0.008074442729667652</v>
      </c>
      <c r="F45" s="3">
        <v>45316</v>
      </c>
      <c r="G45" s="4">
        <f>F45/F54</f>
        <v>0.00618922395413779</v>
      </c>
    </row>
    <row r="46" spans="1:7" ht="24.75" customHeight="1">
      <c r="A46" s="23"/>
      <c r="B46" s="24" t="s">
        <v>13</v>
      </c>
      <c r="C46" s="24"/>
      <c r="D46" s="3">
        <f>SUM(D47:D48)</f>
        <v>1041807</v>
      </c>
      <c r="E46" s="4">
        <f>D46/D54</f>
        <v>0.14874824863606712</v>
      </c>
      <c r="F46" s="3">
        <v>973156</v>
      </c>
      <c r="G46" s="4">
        <f>F46/F54</f>
        <v>0.13291288786108474</v>
      </c>
    </row>
    <row r="47" spans="1:7" ht="24.75" customHeight="1">
      <c r="A47" s="23"/>
      <c r="B47" s="22" t="s">
        <v>8</v>
      </c>
      <c r="C47" s="1" t="s">
        <v>14</v>
      </c>
      <c r="D47" s="3">
        <v>519529</v>
      </c>
      <c r="E47" s="4">
        <f>D47/D54</f>
        <v>0.07417787446777312</v>
      </c>
      <c r="F47" s="3">
        <v>526746</v>
      </c>
      <c r="G47" s="4">
        <f>F47/F54</f>
        <v>0.07194255805777793</v>
      </c>
    </row>
    <row r="48" spans="1:7" ht="24.75" customHeight="1">
      <c r="A48" s="23"/>
      <c r="B48" s="25"/>
      <c r="C48" s="1" t="s">
        <v>22</v>
      </c>
      <c r="D48" s="3">
        <v>522278</v>
      </c>
      <c r="E48" s="4">
        <f>D48/D54</f>
        <v>0.07457037416829398</v>
      </c>
      <c r="F48" s="3">
        <v>446410</v>
      </c>
      <c r="G48" s="4">
        <f>F48/F54</f>
        <v>0.0609703298033068</v>
      </c>
    </row>
    <row r="49" spans="1:7" ht="24.75" customHeight="1">
      <c r="A49" s="23"/>
      <c r="B49" s="24" t="s">
        <v>21</v>
      </c>
      <c r="C49" s="24"/>
      <c r="D49" s="3">
        <v>149612</v>
      </c>
      <c r="E49" s="4">
        <f>D49/D54</f>
        <v>0.02136146423947936</v>
      </c>
      <c r="F49" s="3">
        <v>363637</v>
      </c>
      <c r="G49" s="4">
        <f>F49/F54</f>
        <v>0.0496652579885869</v>
      </c>
    </row>
    <row r="50" spans="1:7" ht="24.75" customHeight="1">
      <c r="A50" s="23"/>
      <c r="B50" s="24" t="s">
        <v>15</v>
      </c>
      <c r="C50" s="24"/>
      <c r="D50" s="3">
        <v>110</v>
      </c>
      <c r="E50" s="4">
        <f>D50/D54</f>
        <v>1.5705699184174594E-05</v>
      </c>
      <c r="F50" s="3">
        <v>50</v>
      </c>
      <c r="G50" s="4">
        <f>F50/F54</f>
        <v>6.828961022748908E-06</v>
      </c>
    </row>
    <row r="51" spans="1:7" ht="24.75" customHeight="1">
      <c r="A51" s="23"/>
      <c r="B51" s="24" t="s">
        <v>19</v>
      </c>
      <c r="C51" s="24"/>
      <c r="D51" s="3">
        <v>47000</v>
      </c>
      <c r="E51" s="4">
        <f>D51/D54</f>
        <v>0.006710616924147327</v>
      </c>
      <c r="F51" s="3">
        <v>47000</v>
      </c>
      <c r="G51" s="4">
        <f>F51/F54</f>
        <v>0.006419223361383974</v>
      </c>
    </row>
    <row r="52" spans="1:7" ht="24.75" customHeight="1">
      <c r="A52" s="23"/>
      <c r="B52" s="24" t="s">
        <v>20</v>
      </c>
      <c r="C52" s="24"/>
      <c r="D52" s="3">
        <v>504279</v>
      </c>
      <c r="E52" s="4">
        <f>D52/D54</f>
        <v>0.07200049344451255</v>
      </c>
      <c r="F52" s="3">
        <v>689540</v>
      </c>
      <c r="G52" s="4">
        <f>F52/F54</f>
        <v>0.09417683567252565</v>
      </c>
    </row>
    <row r="53" spans="1:7" ht="24.75" customHeight="1" thickBot="1">
      <c r="A53" s="23"/>
      <c r="B53" s="26" t="s">
        <v>17</v>
      </c>
      <c r="C53" s="27"/>
      <c r="D53" s="11">
        <f>D44+D45+D46+D49+D50+D51+D52</f>
        <v>3360608</v>
      </c>
      <c r="E53" s="12">
        <f>D53/D54</f>
        <v>0.47982453021755106</v>
      </c>
      <c r="F53" s="11">
        <v>3618263</v>
      </c>
      <c r="G53" s="12">
        <f>F53/F54</f>
        <v>0.49417953994109065</v>
      </c>
    </row>
    <row r="54" spans="1:7" ht="24.75" customHeight="1">
      <c r="A54" s="19" t="s">
        <v>18</v>
      </c>
      <c r="B54" s="20"/>
      <c r="C54" s="21"/>
      <c r="D54" s="13">
        <f>'性質別一般会計歳出'!D38+'性質別一般会計歳出'!D39+D53</f>
        <v>7003827</v>
      </c>
      <c r="E54" s="14">
        <f>D54/D54</f>
        <v>1</v>
      </c>
      <c r="F54" s="13">
        <f>F38+F43+F53</f>
        <v>7321758</v>
      </c>
      <c r="G54" s="14">
        <f>F54/F54</f>
        <v>1</v>
      </c>
    </row>
    <row r="55" spans="1:7" ht="13.5">
      <c r="A55" s="5"/>
      <c r="B55" s="5"/>
      <c r="C55" s="5"/>
      <c r="D55" s="5"/>
      <c r="E55" s="5"/>
      <c r="F55" s="5"/>
      <c r="G55" s="5"/>
    </row>
    <row r="56" spans="1:7" ht="13.5">
      <c r="A56" s="5"/>
      <c r="B56" s="5"/>
      <c r="C56" s="5"/>
      <c r="D56" s="5"/>
      <c r="E56" s="5"/>
      <c r="F56" s="37" t="s">
        <v>2</v>
      </c>
      <c r="G56" s="37"/>
    </row>
    <row r="57" spans="1:7" ht="24.75" customHeight="1">
      <c r="A57" s="38"/>
      <c r="B57" s="38"/>
      <c r="C57" s="38"/>
      <c r="D57" s="39" t="s">
        <v>29</v>
      </c>
      <c r="E57" s="39"/>
      <c r="F57" s="39" t="s">
        <v>30</v>
      </c>
      <c r="G57" s="39"/>
    </row>
    <row r="58" spans="1:7" ht="24.75" customHeight="1">
      <c r="A58" s="38"/>
      <c r="B58" s="38"/>
      <c r="C58" s="38"/>
      <c r="D58" s="7" t="s">
        <v>0</v>
      </c>
      <c r="E58" s="7" t="s">
        <v>1</v>
      </c>
      <c r="F58" s="7" t="s">
        <v>0</v>
      </c>
      <c r="G58" s="7" t="s">
        <v>1</v>
      </c>
    </row>
    <row r="59" spans="1:7" ht="24.75" customHeight="1">
      <c r="A59" s="22" t="s">
        <v>4</v>
      </c>
      <c r="B59" s="40" t="s">
        <v>25</v>
      </c>
      <c r="C59" s="40"/>
      <c r="D59" s="3">
        <v>1692125</v>
      </c>
      <c r="E59" s="4">
        <f>D59/'性質別一般会計歳出'!D81</f>
        <v>0.22992746949269952</v>
      </c>
      <c r="F59" s="3">
        <v>1675075</v>
      </c>
      <c r="G59" s="4">
        <f>F59/'性質別一般会計歳出'!F81</f>
        <v>0.24023075461347884</v>
      </c>
    </row>
    <row r="60" spans="1:7" ht="24.75" customHeight="1">
      <c r="A60" s="23"/>
      <c r="B60" s="40" t="s">
        <v>5</v>
      </c>
      <c r="C60" s="40"/>
      <c r="D60" s="3">
        <v>1216975</v>
      </c>
      <c r="E60" s="4">
        <f>D60/'性質別一般会計歳出'!D81</f>
        <v>0.1653636594139783</v>
      </c>
      <c r="F60" s="3">
        <v>1175397</v>
      </c>
      <c r="G60" s="4">
        <f>F60/'性質別一般会計歳出'!F81</f>
        <v>0.16856947198210182</v>
      </c>
    </row>
    <row r="61" spans="1:7" ht="24.75" customHeight="1">
      <c r="A61" s="23"/>
      <c r="B61" s="40" t="s">
        <v>24</v>
      </c>
      <c r="C61" s="40"/>
      <c r="D61" s="3">
        <v>396969</v>
      </c>
      <c r="E61" s="4">
        <f>D61/'性質別一般会計歳出'!D81</f>
        <v>0.05394050536281152</v>
      </c>
      <c r="F61" s="3">
        <v>401802</v>
      </c>
      <c r="G61" s="4">
        <f>F61/'性質別一般会計歳出'!F81</f>
        <v>0.05762440348354852</v>
      </c>
    </row>
    <row r="62" spans="1:7" ht="24.75" customHeight="1">
      <c r="A62" s="23"/>
      <c r="B62" s="41" t="s">
        <v>3</v>
      </c>
      <c r="C62" s="41"/>
      <c r="D62" s="3">
        <f>D63+D64</f>
        <v>418897</v>
      </c>
      <c r="E62" s="4">
        <f>D62/'性質別一般会計歳出'!D81</f>
        <v>0.05692010175848909</v>
      </c>
      <c r="F62" s="3">
        <f>F63+F64</f>
        <v>393536</v>
      </c>
      <c r="G62" s="4">
        <f>F62/'性質別一般会計歳出'!F81</f>
        <v>0.05643893571784548</v>
      </c>
    </row>
    <row r="63" spans="1:7" ht="24.75" customHeight="1">
      <c r="A63" s="23"/>
      <c r="B63" s="22" t="s">
        <v>8</v>
      </c>
      <c r="C63" s="9" t="s">
        <v>34</v>
      </c>
      <c r="D63" s="3">
        <v>418897</v>
      </c>
      <c r="E63" s="4">
        <f>D63/'性質別一般会計歳出'!D81</f>
        <v>0.05692010175848909</v>
      </c>
      <c r="F63" s="3">
        <v>393536</v>
      </c>
      <c r="G63" s="4">
        <f>F63/'性質別一般会計歳出'!F81</f>
        <v>0.05643893571784548</v>
      </c>
    </row>
    <row r="64" spans="1:7" ht="24.75" customHeight="1">
      <c r="A64" s="23"/>
      <c r="B64" s="25"/>
      <c r="C64" s="8" t="s">
        <v>33</v>
      </c>
      <c r="D64" s="3">
        <v>0</v>
      </c>
      <c r="E64" s="4">
        <f>D64/'性質別一般会計歳出'!D81</f>
        <v>0</v>
      </c>
      <c r="F64" s="3">
        <v>0</v>
      </c>
      <c r="G64" s="4">
        <f>F64/'性質別一般会計歳出'!F81</f>
        <v>0</v>
      </c>
    </row>
    <row r="65" spans="1:7" ht="24.75" customHeight="1">
      <c r="A65" s="25"/>
      <c r="B65" s="28" t="s">
        <v>16</v>
      </c>
      <c r="C65" s="29"/>
      <c r="D65" s="3">
        <f>D59+D61+D62</f>
        <v>2507991</v>
      </c>
      <c r="E65" s="4">
        <f>D65/'性質別一般会計歳出'!D81</f>
        <v>0.3407880766140001</v>
      </c>
      <c r="F65" s="3">
        <f>F59+F61+F62</f>
        <v>2470413</v>
      </c>
      <c r="G65" s="4">
        <f>F65/'性質別一般会計歳出'!F81</f>
        <v>0.35429409381487287</v>
      </c>
    </row>
    <row r="66" spans="1:7" ht="24.75" customHeight="1">
      <c r="A66" s="30" t="s">
        <v>6</v>
      </c>
      <c r="B66" s="24" t="s">
        <v>7</v>
      </c>
      <c r="C66" s="24"/>
      <c r="D66" s="3">
        <f>SUM(D67:D68)</f>
        <v>1159734</v>
      </c>
      <c r="E66" s="4">
        <f>D66/'性質別一般会計歳出'!D81</f>
        <v>0.1575857007636235</v>
      </c>
      <c r="F66" s="3">
        <f>SUM(F67:F68)</f>
        <v>1223658</v>
      </c>
      <c r="G66" s="4">
        <v>0.176</v>
      </c>
    </row>
    <row r="67" spans="1:7" ht="24.75" customHeight="1">
      <c r="A67" s="31"/>
      <c r="B67" s="22" t="s">
        <v>8</v>
      </c>
      <c r="C67" s="1" t="s">
        <v>9</v>
      </c>
      <c r="D67" s="3">
        <v>201701</v>
      </c>
      <c r="E67" s="4">
        <v>0.028</v>
      </c>
      <c r="F67" s="3">
        <v>77467</v>
      </c>
      <c r="G67" s="4">
        <f>F67/'性質別一般会計歳出'!F81</f>
        <v>0.011109923954236298</v>
      </c>
    </row>
    <row r="68" spans="1:7" ht="24.75" customHeight="1">
      <c r="A68" s="31"/>
      <c r="B68" s="25"/>
      <c r="C68" s="1" t="s">
        <v>10</v>
      </c>
      <c r="D68" s="3">
        <v>958033</v>
      </c>
      <c r="E68" s="4">
        <f>D68/'性質別一般会計歳出'!D81</f>
        <v>0.13017838716436397</v>
      </c>
      <c r="F68" s="3">
        <v>1146191</v>
      </c>
      <c r="G68" s="4">
        <v>0.165</v>
      </c>
    </row>
    <row r="69" spans="1:7" ht="24.75" customHeight="1">
      <c r="A69" s="31"/>
      <c r="B69" s="33" t="s">
        <v>27</v>
      </c>
      <c r="C69" s="34"/>
      <c r="D69" s="3">
        <v>8160</v>
      </c>
      <c r="E69" s="4">
        <f>D69/D81</f>
        <v>0.0011087881516202575</v>
      </c>
      <c r="F69" s="6">
        <v>0</v>
      </c>
      <c r="G69" s="4">
        <f>F69/F81</f>
        <v>0</v>
      </c>
    </row>
    <row r="70" spans="1:7" ht="24.75" customHeight="1">
      <c r="A70" s="32"/>
      <c r="B70" s="28" t="s">
        <v>16</v>
      </c>
      <c r="C70" s="29"/>
      <c r="D70" s="3">
        <f>D66+D69</f>
        <v>1167894</v>
      </c>
      <c r="E70" s="4">
        <f>D70/D81</f>
        <v>0.15869448891524374</v>
      </c>
      <c r="F70" s="3">
        <f>F66+F69</f>
        <v>1223658</v>
      </c>
      <c r="G70" s="4">
        <v>0.176</v>
      </c>
    </row>
    <row r="71" spans="1:7" ht="24.75" customHeight="1">
      <c r="A71" s="22" t="s">
        <v>11</v>
      </c>
      <c r="B71" s="24" t="s">
        <v>23</v>
      </c>
      <c r="C71" s="24"/>
      <c r="D71" s="3">
        <v>1638565</v>
      </c>
      <c r="E71" s="4">
        <f>D71/D81</f>
        <v>0.22264968843868224</v>
      </c>
      <c r="F71" s="3">
        <v>1319889</v>
      </c>
      <c r="G71" s="4">
        <f>F71/F81</f>
        <v>0.1892917812492157</v>
      </c>
    </row>
    <row r="72" spans="1:7" ht="24.75" customHeight="1">
      <c r="A72" s="23"/>
      <c r="B72" s="24" t="s">
        <v>12</v>
      </c>
      <c r="C72" s="24"/>
      <c r="D72" s="3">
        <v>54907</v>
      </c>
      <c r="E72" s="4">
        <f>D72/D81</f>
        <v>0.007460812627575181</v>
      </c>
      <c r="F72" s="3">
        <v>59036</v>
      </c>
      <c r="G72" s="4">
        <f>F72/F81</f>
        <v>0.008466643481253876</v>
      </c>
    </row>
    <row r="73" spans="1:7" ht="24.75" customHeight="1">
      <c r="A73" s="23"/>
      <c r="B73" s="24" t="s">
        <v>13</v>
      </c>
      <c r="C73" s="24"/>
      <c r="D73" s="3">
        <f>SUM(D74:D75)</f>
        <v>923013</v>
      </c>
      <c r="E73" s="4">
        <f>D73/D81</f>
        <v>0.12541983801366038</v>
      </c>
      <c r="F73" s="3">
        <f>SUM(F74:F75)</f>
        <v>931156</v>
      </c>
      <c r="G73" s="4">
        <f>F73/F81</f>
        <v>0.1335416674136194</v>
      </c>
    </row>
    <row r="74" spans="1:7" ht="24.75" customHeight="1">
      <c r="A74" s="23"/>
      <c r="B74" s="22" t="s">
        <v>8</v>
      </c>
      <c r="C74" s="1" t="s">
        <v>14</v>
      </c>
      <c r="D74" s="3">
        <v>534117</v>
      </c>
      <c r="E74" s="4">
        <v>0.072</v>
      </c>
      <c r="F74" s="3">
        <v>574261</v>
      </c>
      <c r="G74" s="4">
        <v>0.083</v>
      </c>
    </row>
    <row r="75" spans="1:7" ht="24.75" customHeight="1">
      <c r="A75" s="23"/>
      <c r="B75" s="25"/>
      <c r="C75" s="1" t="s">
        <v>22</v>
      </c>
      <c r="D75" s="3">
        <v>388896</v>
      </c>
      <c r="E75" s="4">
        <f>D75/D81</f>
        <v>0.052843538849572505</v>
      </c>
      <c r="F75" s="3">
        <v>356895</v>
      </c>
      <c r="G75" s="4">
        <f>F75/F81</f>
        <v>0.051184069470189414</v>
      </c>
    </row>
    <row r="76" spans="1:7" ht="24.75" customHeight="1">
      <c r="A76" s="23"/>
      <c r="B76" s="24" t="s">
        <v>21</v>
      </c>
      <c r="C76" s="24"/>
      <c r="D76" s="3">
        <v>440284</v>
      </c>
      <c r="E76" s="4">
        <f>D76/D81</f>
        <v>0.05982618658676145</v>
      </c>
      <c r="F76" s="3">
        <v>271391</v>
      </c>
      <c r="G76" s="4">
        <f>F76/F81</f>
        <v>0.03892151976795465</v>
      </c>
    </row>
    <row r="77" spans="1:7" ht="24.75" customHeight="1">
      <c r="A77" s="23"/>
      <c r="B77" s="24" t="s">
        <v>15</v>
      </c>
      <c r="C77" s="24"/>
      <c r="D77" s="3">
        <v>0</v>
      </c>
      <c r="E77" s="4">
        <f>D77/D81</f>
        <v>0</v>
      </c>
      <c r="F77" s="3">
        <v>100</v>
      </c>
      <c r="G77" s="4">
        <f>F77/F81</f>
        <v>1.434149244741154E-05</v>
      </c>
    </row>
    <row r="78" spans="1:7" ht="24.75" customHeight="1">
      <c r="A78" s="23"/>
      <c r="B78" s="24" t="s">
        <v>19</v>
      </c>
      <c r="C78" s="24"/>
      <c r="D78" s="3">
        <v>47000</v>
      </c>
      <c r="E78" s="4">
        <f>D78/D81</f>
        <v>0.006386402343891188</v>
      </c>
      <c r="F78" s="3">
        <v>47000</v>
      </c>
      <c r="G78" s="4">
        <f>F78/F81</f>
        <v>0.006740501450283424</v>
      </c>
    </row>
    <row r="79" spans="1:7" ht="24.75" customHeight="1">
      <c r="A79" s="23"/>
      <c r="B79" s="24" t="s">
        <v>20</v>
      </c>
      <c r="C79" s="24"/>
      <c r="D79" s="3">
        <v>579732</v>
      </c>
      <c r="E79" s="4">
        <f>D79/D81</f>
        <v>0.07877450646018568</v>
      </c>
      <c r="F79" s="3">
        <v>650132</v>
      </c>
      <c r="G79" s="4">
        <f>F79/F81</f>
        <v>0.09323863167820559</v>
      </c>
    </row>
    <row r="80" spans="1:7" ht="24.75" customHeight="1" thickBot="1">
      <c r="A80" s="23"/>
      <c r="B80" s="26" t="s">
        <v>17</v>
      </c>
      <c r="C80" s="27"/>
      <c r="D80" s="11">
        <f>D71+D72+D73+D76+D77+D78+D79</f>
        <v>3683501</v>
      </c>
      <c r="E80" s="12">
        <v>0.5</v>
      </c>
      <c r="F80" s="11">
        <f>F71+F72+F73+F76+F77+F78+F79</f>
        <v>3278704</v>
      </c>
      <c r="G80" s="12">
        <f>F80/F81</f>
        <v>0.47021508653298005</v>
      </c>
    </row>
    <row r="81" spans="1:7" ht="24.75" customHeight="1">
      <c r="A81" s="19" t="s">
        <v>18</v>
      </c>
      <c r="B81" s="20"/>
      <c r="C81" s="21"/>
      <c r="D81" s="13">
        <f>D65+D70+D80</f>
        <v>7359386</v>
      </c>
      <c r="E81" s="14">
        <f>D81/D81</f>
        <v>1</v>
      </c>
      <c r="F81" s="13">
        <f>F65+F70+F80</f>
        <v>6972775</v>
      </c>
      <c r="G81" s="14">
        <f>F81/F81</f>
        <v>1</v>
      </c>
    </row>
    <row r="83" spans="1:7" ht="13.5">
      <c r="A83" s="5"/>
      <c r="B83" s="5"/>
      <c r="C83" s="5"/>
      <c r="F83" s="37" t="s">
        <v>2</v>
      </c>
      <c r="G83" s="37"/>
    </row>
    <row r="84" spans="1:7" ht="24.75" customHeight="1">
      <c r="A84" s="38"/>
      <c r="B84" s="38"/>
      <c r="C84" s="38"/>
      <c r="D84" s="39" t="s">
        <v>31</v>
      </c>
      <c r="E84" s="39"/>
      <c r="F84" s="39" t="s">
        <v>32</v>
      </c>
      <c r="G84" s="39"/>
    </row>
    <row r="85" spans="1:7" ht="24.75" customHeight="1">
      <c r="A85" s="38"/>
      <c r="B85" s="38"/>
      <c r="C85" s="38"/>
      <c r="D85" s="7" t="s">
        <v>0</v>
      </c>
      <c r="E85" s="7" t="s">
        <v>1</v>
      </c>
      <c r="F85" s="7" t="s">
        <v>0</v>
      </c>
      <c r="G85" s="7" t="s">
        <v>1</v>
      </c>
    </row>
    <row r="86" spans="1:7" ht="24.75" customHeight="1">
      <c r="A86" s="22" t="s">
        <v>4</v>
      </c>
      <c r="B86" s="40" t="s">
        <v>25</v>
      </c>
      <c r="C86" s="40"/>
      <c r="D86" s="3">
        <v>1596673</v>
      </c>
      <c r="E86" s="4">
        <f aca="true" t="shared" si="0" ref="E86:E99">ROUND(D86/$D$108,3)</f>
        <v>0.223</v>
      </c>
      <c r="F86" s="3">
        <v>1577190</v>
      </c>
      <c r="G86" s="4">
        <f>ROUND(F86/$F$108,3)</f>
        <v>0.213</v>
      </c>
    </row>
    <row r="87" spans="1:7" ht="24.75" customHeight="1">
      <c r="A87" s="23"/>
      <c r="B87" s="40" t="s">
        <v>5</v>
      </c>
      <c r="C87" s="40"/>
      <c r="D87" s="3">
        <v>1114335</v>
      </c>
      <c r="E87" s="4">
        <f t="shared" si="0"/>
        <v>0.156</v>
      </c>
      <c r="F87" s="3">
        <v>1105158</v>
      </c>
      <c r="G87" s="4">
        <f aca="true" t="shared" si="1" ref="G87:G108">ROUND(F87/$F$108,3)</f>
        <v>0.149</v>
      </c>
    </row>
    <row r="88" spans="1:7" ht="24.75" customHeight="1">
      <c r="A88" s="23"/>
      <c r="B88" s="40" t="s">
        <v>24</v>
      </c>
      <c r="C88" s="40"/>
      <c r="D88" s="3">
        <v>471136</v>
      </c>
      <c r="E88" s="4">
        <f t="shared" si="0"/>
        <v>0.066</v>
      </c>
      <c r="F88" s="3">
        <v>501640</v>
      </c>
      <c r="G88" s="4">
        <f t="shared" si="1"/>
        <v>0.068</v>
      </c>
    </row>
    <row r="89" spans="1:7" ht="24.75" customHeight="1">
      <c r="A89" s="23"/>
      <c r="B89" s="41" t="s">
        <v>3</v>
      </c>
      <c r="C89" s="41"/>
      <c r="D89" s="3">
        <f>D90+D91</f>
        <v>350919</v>
      </c>
      <c r="E89" s="4">
        <f t="shared" si="0"/>
        <v>0.049</v>
      </c>
      <c r="F89" s="3">
        <v>669826</v>
      </c>
      <c r="G89" s="4">
        <f t="shared" si="1"/>
        <v>0.091</v>
      </c>
    </row>
    <row r="90" spans="1:7" ht="24.75" customHeight="1">
      <c r="A90" s="23"/>
      <c r="B90" s="22" t="s">
        <v>8</v>
      </c>
      <c r="C90" s="9" t="s">
        <v>34</v>
      </c>
      <c r="D90" s="3">
        <v>350919</v>
      </c>
      <c r="E90" s="4">
        <f t="shared" si="0"/>
        <v>0.049</v>
      </c>
      <c r="F90" s="3">
        <v>669826</v>
      </c>
      <c r="G90" s="4">
        <f t="shared" si="1"/>
        <v>0.091</v>
      </c>
    </row>
    <row r="91" spans="1:7" ht="24.75" customHeight="1">
      <c r="A91" s="23"/>
      <c r="B91" s="25"/>
      <c r="C91" s="8" t="s">
        <v>33</v>
      </c>
      <c r="D91" s="3">
        <v>0</v>
      </c>
      <c r="E91" s="4">
        <f t="shared" si="0"/>
        <v>0</v>
      </c>
      <c r="F91" s="3">
        <v>0</v>
      </c>
      <c r="G91" s="4">
        <f t="shared" si="1"/>
        <v>0</v>
      </c>
    </row>
    <row r="92" spans="1:7" ht="24.75" customHeight="1">
      <c r="A92" s="25"/>
      <c r="B92" s="28" t="s">
        <v>16</v>
      </c>
      <c r="C92" s="29"/>
      <c r="D92" s="3">
        <f>D86+D88+D89</f>
        <v>2418728</v>
      </c>
      <c r="E92" s="4">
        <f t="shared" si="0"/>
        <v>0.338</v>
      </c>
      <c r="F92" s="3">
        <f>F86+F88+F89</f>
        <v>2748656</v>
      </c>
      <c r="G92" s="4">
        <v>0.372</v>
      </c>
    </row>
    <row r="93" spans="1:7" ht="24.75" customHeight="1">
      <c r="A93" s="30" t="s">
        <v>6</v>
      </c>
      <c r="B93" s="24" t="s">
        <v>7</v>
      </c>
      <c r="C93" s="24"/>
      <c r="D93" s="3">
        <f>SUM(D94:D95)</f>
        <v>1179273</v>
      </c>
      <c r="E93" s="4">
        <f t="shared" si="0"/>
        <v>0.165</v>
      </c>
      <c r="F93" s="3">
        <v>985536</v>
      </c>
      <c r="G93" s="4">
        <f t="shared" si="1"/>
        <v>0.133</v>
      </c>
    </row>
    <row r="94" spans="1:7" ht="24.75" customHeight="1">
      <c r="A94" s="31"/>
      <c r="B94" s="22" t="s">
        <v>8</v>
      </c>
      <c r="C94" s="1" t="s">
        <v>9</v>
      </c>
      <c r="D94" s="3">
        <v>181833</v>
      </c>
      <c r="E94" s="4">
        <f t="shared" si="0"/>
        <v>0.025</v>
      </c>
      <c r="F94" s="3">
        <v>41142</v>
      </c>
      <c r="G94" s="4">
        <f t="shared" si="1"/>
        <v>0.006</v>
      </c>
    </row>
    <row r="95" spans="1:7" ht="24.75" customHeight="1">
      <c r="A95" s="31"/>
      <c r="B95" s="25"/>
      <c r="C95" s="1" t="s">
        <v>10</v>
      </c>
      <c r="D95" s="3">
        <v>997440</v>
      </c>
      <c r="E95" s="4">
        <f t="shared" si="0"/>
        <v>0.14</v>
      </c>
      <c r="F95" s="3">
        <v>939624</v>
      </c>
      <c r="G95" s="4">
        <f t="shared" si="1"/>
        <v>0.127</v>
      </c>
    </row>
    <row r="96" spans="1:7" ht="24.75" customHeight="1">
      <c r="A96" s="31"/>
      <c r="B96" s="33" t="s">
        <v>27</v>
      </c>
      <c r="C96" s="34"/>
      <c r="D96" s="10">
        <v>0</v>
      </c>
      <c r="E96" s="4">
        <f t="shared" si="0"/>
        <v>0</v>
      </c>
      <c r="F96" s="10">
        <v>0</v>
      </c>
      <c r="G96" s="4">
        <f t="shared" si="1"/>
        <v>0</v>
      </c>
    </row>
    <row r="97" spans="1:7" ht="24.75" customHeight="1">
      <c r="A97" s="32"/>
      <c r="B97" s="28" t="s">
        <v>16</v>
      </c>
      <c r="C97" s="29"/>
      <c r="D97" s="3">
        <f>D93+D96</f>
        <v>1179273</v>
      </c>
      <c r="E97" s="4">
        <f t="shared" si="0"/>
        <v>0.165</v>
      </c>
      <c r="F97" s="3">
        <f>F93+F96</f>
        <v>985536</v>
      </c>
      <c r="G97" s="4">
        <f t="shared" si="1"/>
        <v>0.133</v>
      </c>
    </row>
    <row r="98" spans="1:7" ht="24.75" customHeight="1">
      <c r="A98" s="22" t="s">
        <v>11</v>
      </c>
      <c r="B98" s="24" t="s">
        <v>23</v>
      </c>
      <c r="C98" s="24"/>
      <c r="D98" s="3">
        <v>1475159</v>
      </c>
      <c r="E98" s="4">
        <f t="shared" si="0"/>
        <v>0.206</v>
      </c>
      <c r="F98" s="3">
        <v>1505208</v>
      </c>
      <c r="G98" s="4">
        <f t="shared" si="1"/>
        <v>0.203</v>
      </c>
    </row>
    <row r="99" spans="1:7" ht="24.75" customHeight="1">
      <c r="A99" s="23"/>
      <c r="B99" s="24" t="s">
        <v>12</v>
      </c>
      <c r="C99" s="24"/>
      <c r="D99" s="3">
        <v>54418</v>
      </c>
      <c r="E99" s="4">
        <f t="shared" si="0"/>
        <v>0.008</v>
      </c>
      <c r="F99" s="3">
        <v>63644</v>
      </c>
      <c r="G99" s="4">
        <f t="shared" si="1"/>
        <v>0.009</v>
      </c>
    </row>
    <row r="100" spans="1:7" ht="24.75" customHeight="1">
      <c r="A100" s="23"/>
      <c r="B100" s="24" t="s">
        <v>13</v>
      </c>
      <c r="C100" s="24"/>
      <c r="D100" s="3">
        <f>SUM(D101:D102)</f>
        <v>940003</v>
      </c>
      <c r="E100" s="4">
        <v>0.132</v>
      </c>
      <c r="F100" s="3">
        <v>872037</v>
      </c>
      <c r="G100" s="4">
        <f t="shared" si="1"/>
        <v>0.118</v>
      </c>
    </row>
    <row r="101" spans="1:7" ht="24.75" customHeight="1">
      <c r="A101" s="23"/>
      <c r="B101" s="22" t="s">
        <v>8</v>
      </c>
      <c r="C101" s="1" t="s">
        <v>14</v>
      </c>
      <c r="D101" s="3">
        <v>590698</v>
      </c>
      <c r="E101" s="4">
        <f>ROUND(D101/$D$108,3)</f>
        <v>0.083</v>
      </c>
      <c r="F101" s="3">
        <v>533964</v>
      </c>
      <c r="G101" s="4">
        <f t="shared" si="1"/>
        <v>0.072</v>
      </c>
    </row>
    <row r="102" spans="1:7" ht="24.75" customHeight="1">
      <c r="A102" s="23"/>
      <c r="B102" s="25"/>
      <c r="C102" s="1" t="s">
        <v>22</v>
      </c>
      <c r="D102" s="3">
        <v>349305</v>
      </c>
      <c r="E102" s="4">
        <f>ROUND(D102/$D$108,3)</f>
        <v>0.049</v>
      </c>
      <c r="F102" s="3">
        <v>338073</v>
      </c>
      <c r="G102" s="4">
        <f t="shared" si="1"/>
        <v>0.046</v>
      </c>
    </row>
    <row r="103" spans="1:7" ht="24.75" customHeight="1">
      <c r="A103" s="23"/>
      <c r="B103" s="24" t="s">
        <v>21</v>
      </c>
      <c r="C103" s="24"/>
      <c r="D103" s="3">
        <v>346936</v>
      </c>
      <c r="E103" s="4">
        <v>0.048</v>
      </c>
      <c r="F103" s="3">
        <v>437846</v>
      </c>
      <c r="G103" s="4">
        <f t="shared" si="1"/>
        <v>0.059</v>
      </c>
    </row>
    <row r="104" spans="1:7" ht="24.75" customHeight="1">
      <c r="A104" s="23"/>
      <c r="B104" s="24" t="s">
        <v>15</v>
      </c>
      <c r="C104" s="24"/>
      <c r="D104" s="3">
        <v>0</v>
      </c>
      <c r="E104" s="4">
        <f>ROUND(D104/$D$108,3)</f>
        <v>0</v>
      </c>
      <c r="F104" s="3">
        <v>0</v>
      </c>
      <c r="G104" s="4">
        <f t="shared" si="1"/>
        <v>0</v>
      </c>
    </row>
    <row r="105" spans="1:7" ht="24.75" customHeight="1">
      <c r="A105" s="23"/>
      <c r="B105" s="24" t="s">
        <v>19</v>
      </c>
      <c r="C105" s="24"/>
      <c r="D105" s="3">
        <v>47000</v>
      </c>
      <c r="E105" s="4">
        <f>ROUND(D105/$D$108,3)</f>
        <v>0.007</v>
      </c>
      <c r="F105" s="3">
        <v>47000</v>
      </c>
      <c r="G105" s="4">
        <f t="shared" si="1"/>
        <v>0.006</v>
      </c>
    </row>
    <row r="106" spans="1:7" ht="24.75" customHeight="1">
      <c r="A106" s="23"/>
      <c r="B106" s="24" t="s">
        <v>20</v>
      </c>
      <c r="C106" s="24"/>
      <c r="D106" s="3">
        <v>687377</v>
      </c>
      <c r="E106" s="4">
        <f>ROUND(D106/$D$108,3)</f>
        <v>0.096</v>
      </c>
      <c r="F106" s="3">
        <v>738952</v>
      </c>
      <c r="G106" s="4">
        <f t="shared" si="1"/>
        <v>0.1</v>
      </c>
    </row>
    <row r="107" spans="1:7" ht="24.75" customHeight="1" thickBot="1">
      <c r="A107" s="23"/>
      <c r="B107" s="26" t="s">
        <v>17</v>
      </c>
      <c r="C107" s="27"/>
      <c r="D107" s="11">
        <f>D98+D99+D100+D103+D104+D105+D106</f>
        <v>3550893</v>
      </c>
      <c r="E107" s="12">
        <f>ROUND(D107/$D$108,3)</f>
        <v>0.497</v>
      </c>
      <c r="F107" s="11">
        <f>F98+F99+F100+F103+F104+F105+F106</f>
        <v>3664687</v>
      </c>
      <c r="G107" s="12">
        <f t="shared" si="1"/>
        <v>0.495</v>
      </c>
    </row>
    <row r="108" spans="1:7" ht="36.75" customHeight="1">
      <c r="A108" s="19" t="s">
        <v>18</v>
      </c>
      <c r="B108" s="20"/>
      <c r="C108" s="21"/>
      <c r="D108" s="13">
        <f>D92+D97+D107</f>
        <v>7148894</v>
      </c>
      <c r="E108" s="14">
        <f>E92+E97+E107</f>
        <v>1</v>
      </c>
      <c r="F108" s="13">
        <f>F92+F97+F107</f>
        <v>7398879</v>
      </c>
      <c r="G108" s="14">
        <f t="shared" si="1"/>
        <v>1</v>
      </c>
    </row>
    <row r="109" ht="13.5" customHeight="1"/>
    <row r="110" spans="6:7" ht="13.5" customHeight="1">
      <c r="F110" s="37" t="s">
        <v>2</v>
      </c>
      <c r="G110" s="37"/>
    </row>
    <row r="111" spans="1:7" ht="24.75" customHeight="1">
      <c r="A111" s="38"/>
      <c r="B111" s="38"/>
      <c r="C111" s="38"/>
      <c r="D111" s="39" t="s">
        <v>35</v>
      </c>
      <c r="E111" s="39"/>
      <c r="F111" s="39" t="s">
        <v>39</v>
      </c>
      <c r="G111" s="39"/>
    </row>
    <row r="112" spans="1:7" ht="24.75" customHeight="1">
      <c r="A112" s="38"/>
      <c r="B112" s="38"/>
      <c r="C112" s="38"/>
      <c r="D112" s="7" t="s">
        <v>0</v>
      </c>
      <c r="E112" s="7" t="s">
        <v>1</v>
      </c>
      <c r="F112" s="7" t="s">
        <v>0</v>
      </c>
      <c r="G112" s="7" t="s">
        <v>1</v>
      </c>
    </row>
    <row r="113" spans="1:7" ht="24.75" customHeight="1">
      <c r="A113" s="22" t="s">
        <v>4</v>
      </c>
      <c r="B113" s="40" t="s">
        <v>25</v>
      </c>
      <c r="C113" s="40"/>
      <c r="D113" s="3">
        <v>1642973</v>
      </c>
      <c r="E113" s="4">
        <f aca="true" t="shared" si="2" ref="E113:E126">ROUND(D113/$D$135,3)</f>
        <v>0.228</v>
      </c>
      <c r="F113" s="3">
        <v>1554822</v>
      </c>
      <c r="G113" s="4">
        <f>ROUND(F113/$F$135,3)</f>
        <v>0.2</v>
      </c>
    </row>
    <row r="114" spans="1:7" ht="24.75" customHeight="1">
      <c r="A114" s="23"/>
      <c r="B114" s="40" t="s">
        <v>5</v>
      </c>
      <c r="C114" s="40"/>
      <c r="D114" s="3">
        <v>1118280</v>
      </c>
      <c r="E114" s="4">
        <f t="shared" si="2"/>
        <v>0.155</v>
      </c>
      <c r="F114" s="3">
        <v>1070389</v>
      </c>
      <c r="G114" s="4">
        <f aca="true" t="shared" si="3" ref="G114:G134">ROUND(F114/$F$135,3)</f>
        <v>0.138</v>
      </c>
    </row>
    <row r="115" spans="1:7" ht="24.75" customHeight="1">
      <c r="A115" s="23"/>
      <c r="B115" s="40" t="s">
        <v>24</v>
      </c>
      <c r="C115" s="40"/>
      <c r="D115" s="3">
        <v>504936</v>
      </c>
      <c r="E115" s="4">
        <f t="shared" si="2"/>
        <v>0.07</v>
      </c>
      <c r="F115" s="3">
        <v>550898</v>
      </c>
      <c r="G115" s="4">
        <f t="shared" si="3"/>
        <v>0.071</v>
      </c>
    </row>
    <row r="116" spans="1:7" ht="24.75" customHeight="1">
      <c r="A116" s="23"/>
      <c r="B116" s="41" t="s">
        <v>3</v>
      </c>
      <c r="C116" s="41"/>
      <c r="D116" s="3">
        <f>D117+D118</f>
        <v>291835</v>
      </c>
      <c r="E116" s="4">
        <f t="shared" si="2"/>
        <v>0.041</v>
      </c>
      <c r="F116" s="3">
        <f>F117+F118</f>
        <v>291639</v>
      </c>
      <c r="G116" s="4">
        <f t="shared" si="3"/>
        <v>0.038</v>
      </c>
    </row>
    <row r="117" spans="1:7" ht="24.75" customHeight="1">
      <c r="A117" s="23"/>
      <c r="B117" s="22" t="s">
        <v>8</v>
      </c>
      <c r="C117" s="9" t="s">
        <v>34</v>
      </c>
      <c r="D117" s="3">
        <v>291835</v>
      </c>
      <c r="E117" s="4">
        <f t="shared" si="2"/>
        <v>0.041</v>
      </c>
      <c r="F117" s="3">
        <v>291639</v>
      </c>
      <c r="G117" s="4">
        <f t="shared" si="3"/>
        <v>0.038</v>
      </c>
    </row>
    <row r="118" spans="1:7" ht="24.75" customHeight="1">
      <c r="A118" s="23"/>
      <c r="B118" s="25"/>
      <c r="C118" s="8" t="s">
        <v>33</v>
      </c>
      <c r="D118" s="3">
        <v>0</v>
      </c>
      <c r="E118" s="4">
        <f t="shared" si="2"/>
        <v>0</v>
      </c>
      <c r="F118" s="3">
        <v>0</v>
      </c>
      <c r="G118" s="4">
        <f t="shared" si="3"/>
        <v>0</v>
      </c>
    </row>
    <row r="119" spans="1:7" ht="24.75" customHeight="1">
      <c r="A119" s="25"/>
      <c r="B119" s="28" t="s">
        <v>16</v>
      </c>
      <c r="C119" s="29"/>
      <c r="D119" s="3">
        <f>D113+D115+D116</f>
        <v>2439744</v>
      </c>
      <c r="E119" s="4">
        <f t="shared" si="2"/>
        <v>0.339</v>
      </c>
      <c r="F119" s="3">
        <f>F113+F115+F116</f>
        <v>2397359</v>
      </c>
      <c r="G119" s="4">
        <f t="shared" si="3"/>
        <v>0.309</v>
      </c>
    </row>
    <row r="120" spans="1:7" ht="24.75" customHeight="1">
      <c r="A120" s="30" t="s">
        <v>6</v>
      </c>
      <c r="B120" s="24" t="s">
        <v>7</v>
      </c>
      <c r="C120" s="24"/>
      <c r="D120" s="3">
        <f>SUM(D121:D122)</f>
        <v>990166</v>
      </c>
      <c r="E120" s="4">
        <f t="shared" si="2"/>
        <v>0.138</v>
      </c>
      <c r="F120" s="3">
        <f>SUM(F121:F122)</f>
        <v>1415443</v>
      </c>
      <c r="G120" s="4">
        <f t="shared" si="3"/>
        <v>0.182</v>
      </c>
    </row>
    <row r="121" spans="1:7" ht="24.75" customHeight="1">
      <c r="A121" s="31"/>
      <c r="B121" s="22" t="s">
        <v>8</v>
      </c>
      <c r="C121" s="1" t="s">
        <v>9</v>
      </c>
      <c r="D121" s="3">
        <v>73693</v>
      </c>
      <c r="E121" s="4">
        <f t="shared" si="2"/>
        <v>0.01</v>
      </c>
      <c r="F121" s="3">
        <v>155465</v>
      </c>
      <c r="G121" s="4">
        <f t="shared" si="3"/>
        <v>0.02</v>
      </c>
    </row>
    <row r="122" spans="1:7" ht="24.75" customHeight="1">
      <c r="A122" s="31"/>
      <c r="B122" s="25"/>
      <c r="C122" s="1" t="s">
        <v>10</v>
      </c>
      <c r="D122" s="3">
        <v>916473</v>
      </c>
      <c r="E122" s="4">
        <f t="shared" si="2"/>
        <v>0.127</v>
      </c>
      <c r="F122" s="3">
        <v>1259978</v>
      </c>
      <c r="G122" s="4">
        <f t="shared" si="3"/>
        <v>0.162</v>
      </c>
    </row>
    <row r="123" spans="1:7" ht="24.75" customHeight="1">
      <c r="A123" s="31"/>
      <c r="B123" s="33" t="s">
        <v>27</v>
      </c>
      <c r="C123" s="34"/>
      <c r="D123" s="10">
        <v>0</v>
      </c>
      <c r="E123" s="4">
        <f t="shared" si="2"/>
        <v>0</v>
      </c>
      <c r="F123" s="10">
        <v>0</v>
      </c>
      <c r="G123" s="4">
        <f t="shared" si="3"/>
        <v>0</v>
      </c>
    </row>
    <row r="124" spans="1:7" ht="24.75" customHeight="1">
      <c r="A124" s="32"/>
      <c r="B124" s="28" t="s">
        <v>16</v>
      </c>
      <c r="C124" s="29"/>
      <c r="D124" s="3">
        <f>D120+D123</f>
        <v>990166</v>
      </c>
      <c r="E124" s="4">
        <f t="shared" si="2"/>
        <v>0.138</v>
      </c>
      <c r="F124" s="3">
        <f>F120+F123</f>
        <v>1415443</v>
      </c>
      <c r="G124" s="4">
        <f t="shared" si="3"/>
        <v>0.182</v>
      </c>
    </row>
    <row r="125" spans="1:7" ht="24.75" customHeight="1">
      <c r="A125" s="22" t="s">
        <v>11</v>
      </c>
      <c r="B125" s="24" t="s">
        <v>23</v>
      </c>
      <c r="C125" s="24"/>
      <c r="D125" s="3">
        <v>1481758</v>
      </c>
      <c r="E125" s="4">
        <f t="shared" si="2"/>
        <v>0.206</v>
      </c>
      <c r="F125" s="3">
        <v>1323103</v>
      </c>
      <c r="G125" s="4">
        <f t="shared" si="3"/>
        <v>0.17</v>
      </c>
    </row>
    <row r="126" spans="1:7" ht="24.75" customHeight="1">
      <c r="A126" s="23"/>
      <c r="B126" s="24" t="s">
        <v>12</v>
      </c>
      <c r="C126" s="24"/>
      <c r="D126" s="3">
        <v>54985</v>
      </c>
      <c r="E126" s="4">
        <f t="shared" si="2"/>
        <v>0.008</v>
      </c>
      <c r="F126" s="3">
        <v>75334</v>
      </c>
      <c r="G126" s="4">
        <f t="shared" si="3"/>
        <v>0.01</v>
      </c>
    </row>
    <row r="127" spans="1:7" ht="24.75" customHeight="1">
      <c r="A127" s="23"/>
      <c r="B127" s="24" t="s">
        <v>13</v>
      </c>
      <c r="C127" s="24"/>
      <c r="D127" s="3">
        <f>SUM(D128:D129)</f>
        <v>910334</v>
      </c>
      <c r="E127" s="4">
        <v>0.126</v>
      </c>
      <c r="F127" s="3">
        <f>SUM(F128:F129)</f>
        <v>893225</v>
      </c>
      <c r="G127" s="4">
        <f t="shared" si="3"/>
        <v>0.115</v>
      </c>
    </row>
    <row r="128" spans="1:7" ht="24.75" customHeight="1">
      <c r="A128" s="23"/>
      <c r="B128" s="22" t="s">
        <v>8</v>
      </c>
      <c r="C128" s="1" t="s">
        <v>14</v>
      </c>
      <c r="D128" s="3">
        <v>531941</v>
      </c>
      <c r="E128" s="4">
        <f>ROUND(D128/$D$135,3)</f>
        <v>0.074</v>
      </c>
      <c r="F128" s="3">
        <v>540743</v>
      </c>
      <c r="G128" s="4">
        <f t="shared" si="3"/>
        <v>0.07</v>
      </c>
    </row>
    <row r="129" spans="1:7" ht="24.75" customHeight="1">
      <c r="A129" s="23"/>
      <c r="B129" s="25"/>
      <c r="C129" s="1" t="s">
        <v>22</v>
      </c>
      <c r="D129" s="3">
        <v>378393</v>
      </c>
      <c r="E129" s="4">
        <v>0.052</v>
      </c>
      <c r="F129" s="3">
        <v>352482</v>
      </c>
      <c r="G129" s="4">
        <f t="shared" si="3"/>
        <v>0.045</v>
      </c>
    </row>
    <row r="130" spans="1:7" ht="24.75" customHeight="1">
      <c r="A130" s="23"/>
      <c r="B130" s="24" t="s">
        <v>21</v>
      </c>
      <c r="C130" s="24"/>
      <c r="D130" s="3">
        <v>476815</v>
      </c>
      <c r="E130" s="4">
        <f>ROUND(D130/$D$135,3)</f>
        <v>0.066</v>
      </c>
      <c r="F130" s="3">
        <v>870284</v>
      </c>
      <c r="G130" s="4">
        <f t="shared" si="3"/>
        <v>0.112</v>
      </c>
    </row>
    <row r="131" spans="1:7" ht="24.75" customHeight="1">
      <c r="A131" s="23"/>
      <c r="B131" s="24" t="s">
        <v>15</v>
      </c>
      <c r="C131" s="24"/>
      <c r="D131" s="3">
        <v>0</v>
      </c>
      <c r="E131" s="4">
        <f>ROUND(D131/$D$135,3)</f>
        <v>0</v>
      </c>
      <c r="F131" s="3">
        <v>0</v>
      </c>
      <c r="G131" s="4">
        <f t="shared" si="3"/>
        <v>0</v>
      </c>
    </row>
    <row r="132" spans="1:7" ht="24.75" customHeight="1">
      <c r="A132" s="23"/>
      <c r="B132" s="24" t="s">
        <v>19</v>
      </c>
      <c r="C132" s="24"/>
      <c r="D132" s="3">
        <v>47000</v>
      </c>
      <c r="E132" s="4">
        <f>ROUND(D132/$D$135,3)</f>
        <v>0.007</v>
      </c>
      <c r="F132" s="3">
        <v>47000</v>
      </c>
      <c r="G132" s="4">
        <f t="shared" si="3"/>
        <v>0.006</v>
      </c>
    </row>
    <row r="133" spans="1:7" ht="24.75" customHeight="1">
      <c r="A133" s="23"/>
      <c r="B133" s="24" t="s">
        <v>20</v>
      </c>
      <c r="C133" s="24"/>
      <c r="D133" s="3">
        <v>792097</v>
      </c>
      <c r="E133" s="4">
        <f>ROUND(D133/$D$135,3)</f>
        <v>0.11</v>
      </c>
      <c r="F133" s="3">
        <v>744593</v>
      </c>
      <c r="G133" s="4">
        <f t="shared" si="3"/>
        <v>0.096</v>
      </c>
    </row>
    <row r="134" spans="1:7" ht="24.75" customHeight="1" thickBot="1">
      <c r="A134" s="23"/>
      <c r="B134" s="26" t="s">
        <v>17</v>
      </c>
      <c r="C134" s="27"/>
      <c r="D134" s="11">
        <f>D125+D126+D127+D130+D131+D132+D133</f>
        <v>3762989</v>
      </c>
      <c r="E134" s="12">
        <f>ROUND(D134/$D$135,3)</f>
        <v>0.523</v>
      </c>
      <c r="F134" s="11">
        <f>F125+F126+F127+F130+F131+F132+F133</f>
        <v>3953539</v>
      </c>
      <c r="G134" s="12">
        <f t="shared" si="3"/>
        <v>0.509</v>
      </c>
    </row>
    <row r="135" spans="1:7" ht="47.25" customHeight="1">
      <c r="A135" s="19" t="s">
        <v>18</v>
      </c>
      <c r="B135" s="20"/>
      <c r="C135" s="21"/>
      <c r="D135" s="13">
        <f>D119+D124+D134</f>
        <v>7192899</v>
      </c>
      <c r="E135" s="14">
        <f>E119+E124+E134</f>
        <v>1</v>
      </c>
      <c r="F135" s="13">
        <f>F119+F124+F134</f>
        <v>7766341</v>
      </c>
      <c r="G135" s="14">
        <f>G119+G124+G134</f>
        <v>1</v>
      </c>
    </row>
    <row r="137" spans="4:7" ht="13.5">
      <c r="D137" s="37"/>
      <c r="E137" s="37"/>
      <c r="F137" s="37" t="s">
        <v>2</v>
      </c>
      <c r="G137" s="37"/>
    </row>
    <row r="138" spans="1:7" ht="24.75" customHeight="1">
      <c r="A138" s="38"/>
      <c r="B138" s="38"/>
      <c r="C138" s="38"/>
      <c r="D138" s="39" t="s">
        <v>40</v>
      </c>
      <c r="E138" s="39"/>
      <c r="F138" s="39" t="s">
        <v>41</v>
      </c>
      <c r="G138" s="39"/>
    </row>
    <row r="139" spans="1:7" ht="24.75" customHeight="1">
      <c r="A139" s="38"/>
      <c r="B139" s="38"/>
      <c r="C139" s="38"/>
      <c r="D139" s="7" t="s">
        <v>0</v>
      </c>
      <c r="E139" s="7" t="s">
        <v>1</v>
      </c>
      <c r="F139" s="7" t="s">
        <v>0</v>
      </c>
      <c r="G139" s="7" t="s">
        <v>1</v>
      </c>
    </row>
    <row r="140" spans="1:7" ht="24.75" customHeight="1">
      <c r="A140" s="22" t="s">
        <v>4</v>
      </c>
      <c r="B140" s="40" t="s">
        <v>25</v>
      </c>
      <c r="C140" s="40"/>
      <c r="D140" s="3">
        <v>1547742</v>
      </c>
      <c r="E140" s="4">
        <f>ROUND(D140/$D$163,3)</f>
        <v>0.146</v>
      </c>
      <c r="F140" s="3">
        <v>1551737</v>
      </c>
      <c r="G140" s="4">
        <f aca="true" t="shared" si="4" ref="G140:G146">ROUND(F140/$F$163,3)</f>
        <v>0.19</v>
      </c>
    </row>
    <row r="141" spans="1:7" ht="24.75" customHeight="1">
      <c r="A141" s="23"/>
      <c r="B141" s="40" t="s">
        <v>5</v>
      </c>
      <c r="C141" s="40"/>
      <c r="D141" s="3">
        <v>1079673</v>
      </c>
      <c r="E141" s="4">
        <f aca="true" t="shared" si="5" ref="E141:E162">ROUND(D141/$D$163,3)</f>
        <v>0.102</v>
      </c>
      <c r="F141" s="3">
        <v>1077707</v>
      </c>
      <c r="G141" s="4">
        <f t="shared" si="4"/>
        <v>0.132</v>
      </c>
    </row>
    <row r="142" spans="1:7" ht="24.75" customHeight="1">
      <c r="A142" s="23"/>
      <c r="B142" s="40" t="s">
        <v>24</v>
      </c>
      <c r="C142" s="40"/>
      <c r="D142" s="3">
        <v>626973</v>
      </c>
      <c r="E142" s="4">
        <f t="shared" si="5"/>
        <v>0.059</v>
      </c>
      <c r="F142" s="3">
        <v>690693</v>
      </c>
      <c r="G142" s="4">
        <f t="shared" si="4"/>
        <v>0.085</v>
      </c>
    </row>
    <row r="143" spans="1:7" ht="24.75" customHeight="1">
      <c r="A143" s="23"/>
      <c r="B143" s="41" t="s">
        <v>3</v>
      </c>
      <c r="C143" s="41"/>
      <c r="D143" s="3">
        <f>SUM(D144:D145)</f>
        <v>288799</v>
      </c>
      <c r="E143" s="4">
        <f t="shared" si="5"/>
        <v>0.027</v>
      </c>
      <c r="F143" s="3">
        <v>253146</v>
      </c>
      <c r="G143" s="4">
        <f t="shared" si="4"/>
        <v>0.031</v>
      </c>
    </row>
    <row r="144" spans="1:7" ht="24.75" customHeight="1">
      <c r="A144" s="23"/>
      <c r="B144" s="22" t="s">
        <v>8</v>
      </c>
      <c r="C144" s="9" t="s">
        <v>34</v>
      </c>
      <c r="D144" s="3">
        <v>288799</v>
      </c>
      <c r="E144" s="4">
        <f t="shared" si="5"/>
        <v>0.027</v>
      </c>
      <c r="F144" s="3">
        <v>253146</v>
      </c>
      <c r="G144" s="4">
        <f t="shared" si="4"/>
        <v>0.031</v>
      </c>
    </row>
    <row r="145" spans="1:7" ht="24.75" customHeight="1">
      <c r="A145" s="23"/>
      <c r="B145" s="25"/>
      <c r="C145" s="8" t="s">
        <v>33</v>
      </c>
      <c r="D145" s="3">
        <v>0</v>
      </c>
      <c r="E145" s="4">
        <f t="shared" si="5"/>
        <v>0</v>
      </c>
      <c r="F145" s="3">
        <v>0</v>
      </c>
      <c r="G145" s="4">
        <f t="shared" si="4"/>
        <v>0</v>
      </c>
    </row>
    <row r="146" spans="1:7" ht="24.75" customHeight="1">
      <c r="A146" s="25"/>
      <c r="B146" s="28" t="s">
        <v>16</v>
      </c>
      <c r="C146" s="29"/>
      <c r="D146" s="3">
        <f>D140+D142+D143</f>
        <v>2463514</v>
      </c>
      <c r="E146" s="4">
        <f t="shared" si="5"/>
        <v>0.233</v>
      </c>
      <c r="F146" s="3">
        <v>2495576</v>
      </c>
      <c r="G146" s="4">
        <f t="shared" si="4"/>
        <v>0.306</v>
      </c>
    </row>
    <row r="147" spans="1:7" ht="24.75" customHeight="1">
      <c r="A147" s="30" t="s">
        <v>6</v>
      </c>
      <c r="B147" s="24" t="s">
        <v>7</v>
      </c>
      <c r="C147" s="24"/>
      <c r="D147" s="3">
        <f>SUM(D148:D149)</f>
        <v>4011269</v>
      </c>
      <c r="E147" s="4">
        <f t="shared" si="5"/>
        <v>0.379</v>
      </c>
      <c r="F147" s="3">
        <v>1454788</v>
      </c>
      <c r="G147" s="4">
        <f>ROUNDDOWN(F147/$F$163,3)</f>
        <v>0.178</v>
      </c>
    </row>
    <row r="148" spans="1:7" ht="24.75" customHeight="1">
      <c r="A148" s="31"/>
      <c r="B148" s="22" t="s">
        <v>8</v>
      </c>
      <c r="C148" s="1" t="s">
        <v>9</v>
      </c>
      <c r="D148" s="3">
        <v>2184929</v>
      </c>
      <c r="E148" s="4">
        <f t="shared" si="5"/>
        <v>0.207</v>
      </c>
      <c r="F148" s="3">
        <v>65565</v>
      </c>
      <c r="G148" s="4">
        <f>ROUND(F148/$F$163,3)</f>
        <v>0.008</v>
      </c>
    </row>
    <row r="149" spans="1:7" ht="24.75" customHeight="1">
      <c r="A149" s="31"/>
      <c r="B149" s="25"/>
      <c r="C149" s="1" t="s">
        <v>10</v>
      </c>
      <c r="D149" s="3">
        <v>1826340</v>
      </c>
      <c r="E149" s="4">
        <f t="shared" si="5"/>
        <v>0.173</v>
      </c>
      <c r="F149" s="3">
        <v>1389223</v>
      </c>
      <c r="G149" s="4">
        <f>ROUNDDOWN(F149/$F$163,3)</f>
        <v>0.17</v>
      </c>
    </row>
    <row r="150" spans="1:7" ht="24.75" customHeight="1">
      <c r="A150" s="31"/>
      <c r="B150" s="33" t="s">
        <v>27</v>
      </c>
      <c r="C150" s="34"/>
      <c r="D150" s="10">
        <v>0</v>
      </c>
      <c r="E150" s="4">
        <f t="shared" si="5"/>
        <v>0</v>
      </c>
      <c r="F150" s="10">
        <v>0</v>
      </c>
      <c r="G150" s="4">
        <f>ROUND(F150/$F$163,3)</f>
        <v>0</v>
      </c>
    </row>
    <row r="151" spans="1:7" ht="24.75" customHeight="1">
      <c r="A151" s="31"/>
      <c r="B151" s="35" t="s">
        <v>42</v>
      </c>
      <c r="C151" s="36"/>
      <c r="D151" s="10">
        <v>0</v>
      </c>
      <c r="E151" s="4">
        <f t="shared" si="5"/>
        <v>0</v>
      </c>
      <c r="F151" s="10">
        <v>3112</v>
      </c>
      <c r="G151" s="4">
        <f>ROUNDUP(F151/$F$163,3)</f>
        <v>0.001</v>
      </c>
    </row>
    <row r="152" spans="1:7" ht="24.75" customHeight="1">
      <c r="A152" s="32"/>
      <c r="B152" s="28" t="s">
        <v>16</v>
      </c>
      <c r="C152" s="29"/>
      <c r="D152" s="3">
        <f>D147+D150</f>
        <v>4011269</v>
      </c>
      <c r="E152" s="4">
        <f t="shared" si="5"/>
        <v>0.379</v>
      </c>
      <c r="F152" s="3">
        <v>1457900</v>
      </c>
      <c r="G152" s="4">
        <f>ROUND(F152/$F$163,3)</f>
        <v>0.179</v>
      </c>
    </row>
    <row r="153" spans="1:7" ht="24.75" customHeight="1">
      <c r="A153" s="22" t="s">
        <v>11</v>
      </c>
      <c r="B153" s="24" t="s">
        <v>23</v>
      </c>
      <c r="C153" s="24"/>
      <c r="D153" s="3">
        <v>1474096</v>
      </c>
      <c r="E153" s="4">
        <f t="shared" si="5"/>
        <v>0.139</v>
      </c>
      <c r="F153" s="3">
        <v>1323539</v>
      </c>
      <c r="G153" s="4">
        <f>ROUND(F153/$F$163,3)</f>
        <v>0.162</v>
      </c>
    </row>
    <row r="154" spans="1:7" ht="24.75" customHeight="1">
      <c r="A154" s="23"/>
      <c r="B154" s="24" t="s">
        <v>12</v>
      </c>
      <c r="C154" s="24"/>
      <c r="D154" s="3">
        <v>66911</v>
      </c>
      <c r="E154" s="4">
        <f t="shared" si="5"/>
        <v>0.006</v>
      </c>
      <c r="F154" s="3">
        <v>70423</v>
      </c>
      <c r="G154" s="4">
        <f>ROUNDDOWN(F154/$F$163,3)</f>
        <v>0.008</v>
      </c>
    </row>
    <row r="155" spans="1:7" ht="24.75" customHeight="1">
      <c r="A155" s="23"/>
      <c r="B155" s="24" t="s">
        <v>13</v>
      </c>
      <c r="C155" s="24"/>
      <c r="D155" s="3">
        <f>SUM(D156:D157)</f>
        <v>872342</v>
      </c>
      <c r="E155" s="4">
        <f t="shared" si="5"/>
        <v>0.082</v>
      </c>
      <c r="F155" s="3">
        <v>1026511</v>
      </c>
      <c r="G155" s="4">
        <f>ROUND(F155/$F$163,3)</f>
        <v>0.126</v>
      </c>
    </row>
    <row r="156" spans="1:7" ht="24.75" customHeight="1">
      <c r="A156" s="23"/>
      <c r="B156" s="22" t="s">
        <v>8</v>
      </c>
      <c r="C156" s="1" t="s">
        <v>14</v>
      </c>
      <c r="D156" s="3">
        <v>523976</v>
      </c>
      <c r="E156" s="4">
        <f t="shared" si="5"/>
        <v>0.05</v>
      </c>
      <c r="F156" s="3">
        <v>512064</v>
      </c>
      <c r="G156" s="4">
        <f>ROUND(F156/$F$163,3)</f>
        <v>0.063</v>
      </c>
    </row>
    <row r="157" spans="1:7" ht="24.75" customHeight="1">
      <c r="A157" s="23"/>
      <c r="B157" s="25"/>
      <c r="C157" s="1" t="s">
        <v>22</v>
      </c>
      <c r="D157" s="3">
        <v>348366</v>
      </c>
      <c r="E157" s="4">
        <f t="shared" si="5"/>
        <v>0.033</v>
      </c>
      <c r="F157" s="3">
        <v>514447</v>
      </c>
      <c r="G157" s="4">
        <f>ROUND(F157/$F$163,3)</f>
        <v>0.063</v>
      </c>
    </row>
    <row r="158" spans="1:7" ht="24.75" customHeight="1">
      <c r="A158" s="23"/>
      <c r="B158" s="24" t="s">
        <v>21</v>
      </c>
      <c r="C158" s="24"/>
      <c r="D158" s="3">
        <v>895796</v>
      </c>
      <c r="E158" s="4">
        <f t="shared" si="5"/>
        <v>0.085</v>
      </c>
      <c r="F158" s="3">
        <v>1017833</v>
      </c>
      <c r="G158" s="4">
        <f>ROUND(F158/$F$163,3)</f>
        <v>0.125</v>
      </c>
    </row>
    <row r="159" spans="1:7" ht="24.75" customHeight="1">
      <c r="A159" s="23"/>
      <c r="B159" s="24" t="s">
        <v>15</v>
      </c>
      <c r="C159" s="24"/>
      <c r="D159" s="3">
        <v>0</v>
      </c>
      <c r="E159" s="4">
        <f t="shared" si="5"/>
        <v>0</v>
      </c>
      <c r="F159" s="3">
        <v>1300</v>
      </c>
      <c r="G159" s="4">
        <f>ROUNDUP(F159/$F$163,3)</f>
        <v>0.001</v>
      </c>
    </row>
    <row r="160" spans="1:7" ht="24.75" customHeight="1">
      <c r="A160" s="23"/>
      <c r="B160" s="24" t="s">
        <v>19</v>
      </c>
      <c r="C160" s="24"/>
      <c r="D160" s="3">
        <v>47000</v>
      </c>
      <c r="E160" s="4">
        <f t="shared" si="5"/>
        <v>0.004</v>
      </c>
      <c r="F160" s="3">
        <v>47000</v>
      </c>
      <c r="G160" s="4">
        <f>ROUND(F160/$F$163,3)</f>
        <v>0.006</v>
      </c>
    </row>
    <row r="161" spans="1:7" ht="24.75" customHeight="1">
      <c r="A161" s="23"/>
      <c r="B161" s="24" t="s">
        <v>20</v>
      </c>
      <c r="C161" s="24"/>
      <c r="D161" s="3">
        <v>746018</v>
      </c>
      <c r="E161" s="4">
        <f t="shared" si="5"/>
        <v>0.071</v>
      </c>
      <c r="F161" s="3">
        <v>706834</v>
      </c>
      <c r="G161" s="4">
        <f>ROUND(F161/$F$163,3)</f>
        <v>0.087</v>
      </c>
    </row>
    <row r="162" spans="1:7" ht="24.75" customHeight="1" thickBot="1">
      <c r="A162" s="23"/>
      <c r="B162" s="26" t="s">
        <v>17</v>
      </c>
      <c r="C162" s="27"/>
      <c r="D162" s="11">
        <f>D153+D154+D155+D158+D159+D160+D161</f>
        <v>4102163</v>
      </c>
      <c r="E162" s="4">
        <f t="shared" si="5"/>
        <v>0.388</v>
      </c>
      <c r="F162" s="11">
        <v>4193440</v>
      </c>
      <c r="G162" s="4">
        <f>ROUND(F162/$F$163,3)</f>
        <v>0.515</v>
      </c>
    </row>
    <row r="163" spans="1:7" ht="47.25" customHeight="1">
      <c r="A163" s="19" t="s">
        <v>18</v>
      </c>
      <c r="B163" s="20"/>
      <c r="C163" s="21"/>
      <c r="D163" s="13">
        <f>D146+D152+D162</f>
        <v>10576946</v>
      </c>
      <c r="E163" s="14">
        <f>E146+E152+E162</f>
        <v>1</v>
      </c>
      <c r="F163" s="13">
        <v>8146916</v>
      </c>
      <c r="G163" s="14">
        <f>G146+G152+G162</f>
        <v>1</v>
      </c>
    </row>
    <row r="165" spans="4:7" ht="13.5">
      <c r="D165" s="37"/>
      <c r="E165" s="37"/>
      <c r="F165" s="37" t="s">
        <v>2</v>
      </c>
      <c r="G165" s="37"/>
    </row>
    <row r="166" spans="1:7" ht="24.75" customHeight="1">
      <c r="A166" s="38"/>
      <c r="B166" s="38"/>
      <c r="C166" s="38"/>
      <c r="D166" s="39" t="s">
        <v>43</v>
      </c>
      <c r="E166" s="39"/>
      <c r="F166" s="39" t="s">
        <v>44</v>
      </c>
      <c r="G166" s="39"/>
    </row>
    <row r="167" spans="1:7" ht="24.75" customHeight="1">
      <c r="A167" s="38"/>
      <c r="B167" s="38"/>
      <c r="C167" s="38"/>
      <c r="D167" s="7" t="s">
        <v>0</v>
      </c>
      <c r="E167" s="7" t="s">
        <v>1</v>
      </c>
      <c r="F167" s="7" t="s">
        <v>0</v>
      </c>
      <c r="G167" s="7" t="s">
        <v>1</v>
      </c>
    </row>
    <row r="168" spans="1:7" ht="24.75" customHeight="1">
      <c r="A168" s="22" t="s">
        <v>4</v>
      </c>
      <c r="B168" s="40" t="s">
        <v>25</v>
      </c>
      <c r="C168" s="40"/>
      <c r="D168" s="3">
        <v>1479978</v>
      </c>
      <c r="E168" s="4">
        <f>D168/D191</f>
        <v>0.1610656347865152</v>
      </c>
      <c r="F168" s="3">
        <v>1373975</v>
      </c>
      <c r="G168" s="4">
        <f>F168/F191</f>
        <v>0.18636856016409412</v>
      </c>
    </row>
    <row r="169" spans="1:7" ht="24.75" customHeight="1">
      <c r="A169" s="23"/>
      <c r="B169" s="40" t="s">
        <v>5</v>
      </c>
      <c r="C169" s="40"/>
      <c r="D169" s="3">
        <v>1003640</v>
      </c>
      <c r="E169" s="4">
        <f>D169/D191</f>
        <v>0.10922588963966905</v>
      </c>
      <c r="F169" s="3">
        <v>893145</v>
      </c>
      <c r="G169" s="4">
        <f>F169/F191</f>
        <v>0.12114787217217188</v>
      </c>
    </row>
    <row r="170" spans="1:7" ht="24.75" customHeight="1">
      <c r="A170" s="23"/>
      <c r="B170" s="40" t="s">
        <v>24</v>
      </c>
      <c r="C170" s="40"/>
      <c r="D170" s="3">
        <v>729016</v>
      </c>
      <c r="E170" s="4">
        <f>D170/D191</f>
        <v>0.0793386285536178</v>
      </c>
      <c r="F170" s="3">
        <v>1035817</v>
      </c>
      <c r="G170" s="4">
        <f>F170/F191</f>
        <v>0.1405001713157019</v>
      </c>
    </row>
    <row r="171" spans="1:7" ht="24.75" customHeight="1">
      <c r="A171" s="23"/>
      <c r="B171" s="41" t="s">
        <v>3</v>
      </c>
      <c r="C171" s="41"/>
      <c r="D171" s="3">
        <f>D172+D173</f>
        <v>234678</v>
      </c>
      <c r="E171" s="4">
        <f>D171/D191</f>
        <v>0.02553994791843515</v>
      </c>
      <c r="F171" s="3">
        <f>F172+F173</f>
        <v>205938</v>
      </c>
      <c r="G171" s="4">
        <f>F171/F191</f>
        <v>0.027933818696172213</v>
      </c>
    </row>
    <row r="172" spans="1:7" ht="24.75" customHeight="1">
      <c r="A172" s="23"/>
      <c r="B172" s="22" t="s">
        <v>8</v>
      </c>
      <c r="C172" s="9" t="s">
        <v>34</v>
      </c>
      <c r="D172" s="3">
        <v>234678</v>
      </c>
      <c r="E172" s="4">
        <f>D172/D191</f>
        <v>0.02553994791843515</v>
      </c>
      <c r="F172" s="3">
        <v>205938</v>
      </c>
      <c r="G172" s="4">
        <f>F172/F191</f>
        <v>0.027933818696172213</v>
      </c>
    </row>
    <row r="173" spans="1:7" ht="24.75" customHeight="1">
      <c r="A173" s="23"/>
      <c r="B173" s="25"/>
      <c r="C173" s="8" t="s">
        <v>33</v>
      </c>
      <c r="D173" s="3">
        <v>0</v>
      </c>
      <c r="E173" s="4">
        <f>D173/D191</f>
        <v>0</v>
      </c>
      <c r="F173" s="3">
        <v>0</v>
      </c>
      <c r="G173" s="4">
        <f>F173/F191</f>
        <v>0</v>
      </c>
    </row>
    <row r="174" spans="1:7" ht="24.75" customHeight="1">
      <c r="A174" s="25"/>
      <c r="B174" s="28" t="s">
        <v>16</v>
      </c>
      <c r="C174" s="29"/>
      <c r="D174" s="3">
        <f>D168+D170+D171</f>
        <v>2443672</v>
      </c>
      <c r="E174" s="4">
        <f>D174/D191</f>
        <v>0.26594421125856815</v>
      </c>
      <c r="F174" s="3">
        <f>F168+F170+F171</f>
        <v>2615730</v>
      </c>
      <c r="G174" s="4">
        <f>F174/F191</f>
        <v>0.35480255017596823</v>
      </c>
    </row>
    <row r="175" spans="1:7" ht="24.75" customHeight="1">
      <c r="A175" s="30" t="s">
        <v>6</v>
      </c>
      <c r="B175" s="24" t="s">
        <v>7</v>
      </c>
      <c r="C175" s="24"/>
      <c r="D175" s="3">
        <f>D176+D177</f>
        <v>2149982</v>
      </c>
      <c r="E175" s="4">
        <f>D175/D191</f>
        <v>0.23398200217137116</v>
      </c>
      <c r="F175" s="3">
        <f>F176+F177</f>
        <v>998589</v>
      </c>
      <c r="G175" s="4">
        <f>F175/F191</f>
        <v>0.1354504951878328</v>
      </c>
    </row>
    <row r="176" spans="1:7" ht="24.75" customHeight="1">
      <c r="A176" s="31"/>
      <c r="B176" s="22" t="s">
        <v>8</v>
      </c>
      <c r="C176" s="1" t="s">
        <v>9</v>
      </c>
      <c r="D176" s="3">
        <v>901211</v>
      </c>
      <c r="E176" s="4">
        <f>D176/D191</f>
        <v>0.09807856724329021</v>
      </c>
      <c r="F176" s="3">
        <v>125213</v>
      </c>
      <c r="G176" s="4">
        <f>F176/F191</f>
        <v>0.016984127457797062</v>
      </c>
    </row>
    <row r="177" spans="1:7" ht="24.75" customHeight="1">
      <c r="A177" s="31"/>
      <c r="B177" s="25"/>
      <c r="C177" s="1" t="s">
        <v>10</v>
      </c>
      <c r="D177" s="3">
        <v>1248771</v>
      </c>
      <c r="E177" s="4">
        <f>D177/D191</f>
        <v>0.13590343492808094</v>
      </c>
      <c r="F177" s="3">
        <v>873376</v>
      </c>
      <c r="G177" s="4">
        <f>F177/F191</f>
        <v>0.11846636773003576</v>
      </c>
    </row>
    <row r="178" spans="1:7" ht="24.75" customHeight="1">
      <c r="A178" s="31"/>
      <c r="B178" s="33" t="s">
        <v>27</v>
      </c>
      <c r="C178" s="34"/>
      <c r="D178" s="10">
        <v>0</v>
      </c>
      <c r="E178" s="4">
        <f>D178/D191</f>
        <v>0</v>
      </c>
      <c r="F178" s="10">
        <v>0</v>
      </c>
      <c r="G178" s="4">
        <f>F178/F191</f>
        <v>0</v>
      </c>
    </row>
    <row r="179" spans="1:7" ht="24.75" customHeight="1">
      <c r="A179" s="31"/>
      <c r="B179" s="35" t="s">
        <v>42</v>
      </c>
      <c r="C179" s="36"/>
      <c r="D179" s="10">
        <v>0</v>
      </c>
      <c r="E179" s="4">
        <f>D179/D191</f>
        <v>0</v>
      </c>
      <c r="F179" s="10">
        <v>0</v>
      </c>
      <c r="G179" s="4">
        <f>F179/F191</f>
        <v>0</v>
      </c>
    </row>
    <row r="180" spans="1:7" ht="24.75" customHeight="1">
      <c r="A180" s="32"/>
      <c r="B180" s="28" t="s">
        <v>16</v>
      </c>
      <c r="C180" s="29"/>
      <c r="D180" s="3">
        <f>D175+D178+D179</f>
        <v>2149982</v>
      </c>
      <c r="E180" s="4">
        <f>D180/D191</f>
        <v>0.23398200217137116</v>
      </c>
      <c r="F180" s="3">
        <f>F175+F178+F179</f>
        <v>998589</v>
      </c>
      <c r="G180" s="4">
        <f>F180/F191</f>
        <v>0.1354504951878328</v>
      </c>
    </row>
    <row r="181" spans="1:7" ht="24.75" customHeight="1">
      <c r="A181" s="22" t="s">
        <v>11</v>
      </c>
      <c r="B181" s="24" t="s">
        <v>23</v>
      </c>
      <c r="C181" s="24"/>
      <c r="D181" s="3">
        <v>1477472</v>
      </c>
      <c r="E181" s="4">
        <f>D181/D191</f>
        <v>0.16079290743463903</v>
      </c>
      <c r="F181" s="3">
        <v>1368693</v>
      </c>
      <c r="G181" s="4">
        <f>F181/F191</f>
        <v>0.18565209972282937</v>
      </c>
    </row>
    <row r="182" spans="1:7" ht="24.75" customHeight="1">
      <c r="A182" s="23"/>
      <c r="B182" s="24" t="s">
        <v>12</v>
      </c>
      <c r="C182" s="24"/>
      <c r="D182" s="3">
        <v>58548</v>
      </c>
      <c r="E182" s="4">
        <f>D182/D191</f>
        <v>0.006371764165062516</v>
      </c>
      <c r="F182" s="3">
        <v>61905</v>
      </c>
      <c r="G182" s="4">
        <f>F182/F191</f>
        <v>0.008396910945947522</v>
      </c>
    </row>
    <row r="183" spans="1:7" ht="24.75" customHeight="1">
      <c r="A183" s="23"/>
      <c r="B183" s="24" t="s">
        <v>13</v>
      </c>
      <c r="C183" s="24"/>
      <c r="D183" s="3">
        <f>D184+D185</f>
        <v>1764549</v>
      </c>
      <c r="E183" s="4">
        <f>D183/D191</f>
        <v>0.19203542538937107</v>
      </c>
      <c r="F183" s="3">
        <f>F184+F185</f>
        <v>957860</v>
      </c>
      <c r="G183" s="4">
        <f>F183/F191</f>
        <v>0.12992593681746697</v>
      </c>
    </row>
    <row r="184" spans="1:7" ht="24.75" customHeight="1">
      <c r="A184" s="23"/>
      <c r="B184" s="22" t="s">
        <v>8</v>
      </c>
      <c r="C184" s="1" t="s">
        <v>14</v>
      </c>
      <c r="D184" s="3">
        <v>515203</v>
      </c>
      <c r="E184" s="4">
        <f>D184/D191</f>
        <v>0.05606941335541271</v>
      </c>
      <c r="F184" s="3">
        <v>530211</v>
      </c>
      <c r="G184" s="4">
        <f>F184/F191</f>
        <v>0.07191881995899817</v>
      </c>
    </row>
    <row r="185" spans="1:7" ht="24.75" customHeight="1">
      <c r="A185" s="23"/>
      <c r="B185" s="25"/>
      <c r="C185" s="1" t="s">
        <v>22</v>
      </c>
      <c r="D185" s="3">
        <v>1249346</v>
      </c>
      <c r="E185" s="4">
        <f>D185/D191</f>
        <v>0.13596601203395836</v>
      </c>
      <c r="F185" s="3">
        <v>427649</v>
      </c>
      <c r="G185" s="4">
        <f>F185/F191</f>
        <v>0.058007116858468814</v>
      </c>
    </row>
    <row r="186" spans="1:7" ht="24.75" customHeight="1">
      <c r="A186" s="23"/>
      <c r="B186" s="24" t="s">
        <v>21</v>
      </c>
      <c r="C186" s="24"/>
      <c r="D186" s="3">
        <v>529438</v>
      </c>
      <c r="E186" s="4">
        <f>D186/D191</f>
        <v>0.057618604837438823</v>
      </c>
      <c r="F186" s="3">
        <v>579113</v>
      </c>
      <c r="G186" s="4">
        <f>F186/F191</f>
        <v>0.07855197946273335</v>
      </c>
    </row>
    <row r="187" spans="1:7" ht="24.75" customHeight="1">
      <c r="A187" s="23"/>
      <c r="B187" s="24" t="s">
        <v>15</v>
      </c>
      <c r="C187" s="24"/>
      <c r="D187" s="3">
        <v>0</v>
      </c>
      <c r="E187" s="4">
        <f>D187/D191</f>
        <v>0</v>
      </c>
      <c r="F187" s="3">
        <v>0</v>
      </c>
      <c r="G187" s="4">
        <f>F187/F191</f>
        <v>0</v>
      </c>
    </row>
    <row r="188" spans="1:7" ht="24.75" customHeight="1">
      <c r="A188" s="23"/>
      <c r="B188" s="24" t="s">
        <v>19</v>
      </c>
      <c r="C188" s="24"/>
      <c r="D188" s="3">
        <v>47000</v>
      </c>
      <c r="E188" s="4">
        <f>D188/D191</f>
        <v>0.0051149982195453</v>
      </c>
      <c r="F188" s="3">
        <v>45000</v>
      </c>
      <c r="G188" s="4">
        <f>F188/F191</f>
        <v>0.006103884864996988</v>
      </c>
    </row>
    <row r="189" spans="1:7" ht="24.75" customHeight="1">
      <c r="A189" s="23"/>
      <c r="B189" s="24" t="s">
        <v>20</v>
      </c>
      <c r="C189" s="24"/>
      <c r="D189" s="3">
        <v>718003</v>
      </c>
      <c r="E189" s="4">
        <f>D189/D191</f>
        <v>0.07814008652400392</v>
      </c>
      <c r="F189" s="3">
        <v>745464</v>
      </c>
      <c r="G189" s="4">
        <f>F189/F191</f>
        <v>0.10111614282222477</v>
      </c>
    </row>
    <row r="190" spans="1:7" ht="24.75" customHeight="1" thickBot="1">
      <c r="A190" s="23"/>
      <c r="B190" s="26" t="s">
        <v>17</v>
      </c>
      <c r="C190" s="27"/>
      <c r="D190" s="11">
        <f>D181+D182+D183+D186+D187+D188+D189</f>
        <v>4595010</v>
      </c>
      <c r="E190" s="4">
        <f>D190/D191</f>
        <v>0.5000737865700606</v>
      </c>
      <c r="F190" s="11">
        <f>F181+F182+F183+F186+F187+F188+F189</f>
        <v>3758035</v>
      </c>
      <c r="G190" s="4">
        <f>F190/F191</f>
        <v>0.509746954636199</v>
      </c>
    </row>
    <row r="191" spans="1:7" ht="47.25" customHeight="1">
      <c r="A191" s="19" t="s">
        <v>18</v>
      </c>
      <c r="B191" s="20"/>
      <c r="C191" s="21"/>
      <c r="D191" s="13">
        <f>D174+D180+D190</f>
        <v>9188664</v>
      </c>
      <c r="E191" s="14">
        <f>E174+E180+E190</f>
        <v>1</v>
      </c>
      <c r="F191" s="13">
        <f>F174+F180+F190</f>
        <v>7372354</v>
      </c>
      <c r="G191" s="14">
        <f>G174+G180+G190</f>
        <v>1</v>
      </c>
    </row>
    <row r="193" spans="6:7" ht="13.5">
      <c r="F193" s="37" t="s">
        <v>2</v>
      </c>
      <c r="G193" s="37"/>
    </row>
    <row r="194" spans="1:7" ht="24.75" customHeight="1">
      <c r="A194" s="38"/>
      <c r="B194" s="38"/>
      <c r="C194" s="38"/>
      <c r="D194" s="39" t="s">
        <v>45</v>
      </c>
      <c r="E194" s="39"/>
      <c r="F194" s="39" t="s">
        <v>46</v>
      </c>
      <c r="G194" s="39"/>
    </row>
    <row r="195" spans="1:7" ht="24.75" customHeight="1">
      <c r="A195" s="38"/>
      <c r="B195" s="38"/>
      <c r="C195" s="38"/>
      <c r="D195" s="7" t="s">
        <v>0</v>
      </c>
      <c r="E195" s="7" t="s">
        <v>1</v>
      </c>
      <c r="F195" s="7" t="s">
        <v>0</v>
      </c>
      <c r="G195" s="7" t="s">
        <v>1</v>
      </c>
    </row>
    <row r="196" spans="1:7" ht="24.75" customHeight="1">
      <c r="A196" s="22" t="s">
        <v>4</v>
      </c>
      <c r="B196" s="40" t="s">
        <v>25</v>
      </c>
      <c r="C196" s="40"/>
      <c r="D196" s="3">
        <v>1397376</v>
      </c>
      <c r="E196" s="4">
        <f>D196/D219</f>
        <v>0.16177304636936915</v>
      </c>
      <c r="F196" s="3">
        <v>1405404</v>
      </c>
      <c r="G196" s="4">
        <f>F196/F219</f>
        <v>0.20121942576600685</v>
      </c>
    </row>
    <row r="197" spans="1:7" ht="24.75" customHeight="1">
      <c r="A197" s="23"/>
      <c r="B197" s="40" t="s">
        <v>5</v>
      </c>
      <c r="C197" s="40"/>
      <c r="D197" s="3">
        <v>874191</v>
      </c>
      <c r="E197" s="4">
        <f>D197/D219</f>
        <v>0.10120435815319942</v>
      </c>
      <c r="F197" s="3">
        <v>90221</v>
      </c>
      <c r="G197" s="4">
        <f>F197/F219</f>
        <v>0.01291743712984658</v>
      </c>
    </row>
    <row r="198" spans="1:7" ht="24.75" customHeight="1">
      <c r="A198" s="23"/>
      <c r="B198" s="40" t="s">
        <v>24</v>
      </c>
      <c r="C198" s="40"/>
      <c r="D198" s="3">
        <v>1087120</v>
      </c>
      <c r="E198" s="4">
        <f>D198/D219</f>
        <v>0.12585496972115492</v>
      </c>
      <c r="F198" s="3">
        <v>1040813</v>
      </c>
      <c r="G198" s="4">
        <f>F198/F219</f>
        <v>0.149018925653972</v>
      </c>
    </row>
    <row r="199" spans="1:7" ht="24.75" customHeight="1">
      <c r="A199" s="23"/>
      <c r="B199" s="41" t="s">
        <v>3</v>
      </c>
      <c r="C199" s="41"/>
      <c r="D199" s="3">
        <v>215031</v>
      </c>
      <c r="E199" s="4">
        <f>D199/D219</f>
        <v>0.024893958343246068</v>
      </c>
      <c r="F199" s="3">
        <f>F200+F201</f>
        <v>223094</v>
      </c>
      <c r="G199" s="4">
        <f>F199/F219</f>
        <v>0.03194159584848309</v>
      </c>
    </row>
    <row r="200" spans="1:7" ht="24.75" customHeight="1">
      <c r="A200" s="23"/>
      <c r="B200" s="22" t="s">
        <v>8</v>
      </c>
      <c r="C200" s="9" t="s">
        <v>34</v>
      </c>
      <c r="D200" s="3">
        <v>215031</v>
      </c>
      <c r="E200" s="4">
        <f>D200/D219</f>
        <v>0.024893958343246068</v>
      </c>
      <c r="F200" s="3">
        <v>223094</v>
      </c>
      <c r="G200" s="4">
        <f>F200/F219</f>
        <v>0.03194159584848309</v>
      </c>
    </row>
    <row r="201" spans="1:7" ht="24.75" customHeight="1">
      <c r="A201" s="23"/>
      <c r="B201" s="25"/>
      <c r="C201" s="8" t="s">
        <v>33</v>
      </c>
      <c r="D201" s="3">
        <v>0</v>
      </c>
      <c r="E201" s="4">
        <f>D201/D219</f>
        <v>0</v>
      </c>
      <c r="F201" s="3">
        <v>0</v>
      </c>
      <c r="G201" s="4">
        <f>F201/F219</f>
        <v>0</v>
      </c>
    </row>
    <row r="202" spans="1:7" ht="24.75" customHeight="1">
      <c r="A202" s="25"/>
      <c r="B202" s="28" t="s">
        <v>16</v>
      </c>
      <c r="C202" s="29"/>
      <c r="D202" s="3">
        <f>D196+D198+D199</f>
        <v>2699527</v>
      </c>
      <c r="E202" s="4">
        <f>D202/D219</f>
        <v>0.31252197443377017</v>
      </c>
      <c r="F202" s="3">
        <f>F196+F198+F199</f>
        <v>2669311</v>
      </c>
      <c r="G202" s="4">
        <f>F202/F219</f>
        <v>0.38217994726846194</v>
      </c>
    </row>
    <row r="203" spans="1:7" ht="24.75" customHeight="1">
      <c r="A203" s="30" t="s">
        <v>6</v>
      </c>
      <c r="B203" s="24" t="s">
        <v>7</v>
      </c>
      <c r="C203" s="24"/>
      <c r="D203" s="3">
        <f>D204+D205</f>
        <v>2558340</v>
      </c>
      <c r="E203" s="4">
        <f>D203/D219</f>
        <v>0.29617687397566</v>
      </c>
      <c r="F203" s="3">
        <f>F204+F205</f>
        <v>888302</v>
      </c>
      <c r="G203" s="4">
        <f>F203/F219</f>
        <v>0.12718308639138312</v>
      </c>
    </row>
    <row r="204" spans="1:7" ht="24.75" customHeight="1">
      <c r="A204" s="31"/>
      <c r="B204" s="22" t="s">
        <v>8</v>
      </c>
      <c r="C204" s="1" t="s">
        <v>9</v>
      </c>
      <c r="D204" s="3">
        <v>1114430</v>
      </c>
      <c r="E204" s="4">
        <f>D204/D219</f>
        <v>0.12901662549336476</v>
      </c>
      <c r="F204" s="3">
        <v>220421</v>
      </c>
      <c r="G204" s="4">
        <f>F204/F219</f>
        <v>0.03155888772678105</v>
      </c>
    </row>
    <row r="205" spans="1:7" ht="24.75" customHeight="1">
      <c r="A205" s="31"/>
      <c r="B205" s="25"/>
      <c r="C205" s="1" t="s">
        <v>10</v>
      </c>
      <c r="D205" s="3">
        <v>1443910</v>
      </c>
      <c r="E205" s="4">
        <f>D205/D219</f>
        <v>0.16716024848229524</v>
      </c>
      <c r="F205" s="3">
        <v>667881</v>
      </c>
      <c r="G205" s="4">
        <f>F205/F219</f>
        <v>0.09562419866460208</v>
      </c>
    </row>
    <row r="206" spans="1:7" ht="24.75" customHeight="1">
      <c r="A206" s="31"/>
      <c r="B206" s="33" t="s">
        <v>27</v>
      </c>
      <c r="C206" s="34"/>
      <c r="D206" s="10">
        <v>0</v>
      </c>
      <c r="E206" s="4">
        <f>D206/D219</f>
        <v>0</v>
      </c>
      <c r="F206" s="10">
        <v>0</v>
      </c>
      <c r="G206" s="4">
        <f>F206/F219</f>
        <v>0</v>
      </c>
    </row>
    <row r="207" spans="1:7" ht="24.75" customHeight="1">
      <c r="A207" s="31"/>
      <c r="B207" s="35" t="s">
        <v>42</v>
      </c>
      <c r="C207" s="36"/>
      <c r="D207" s="10">
        <v>0</v>
      </c>
      <c r="E207" s="4">
        <f>D207/D219</f>
        <v>0</v>
      </c>
      <c r="F207" s="10">
        <v>0</v>
      </c>
      <c r="G207" s="4">
        <f>F207/F219</f>
        <v>0</v>
      </c>
    </row>
    <row r="208" spans="1:7" ht="24.75" customHeight="1">
      <c r="A208" s="32"/>
      <c r="B208" s="28" t="s">
        <v>16</v>
      </c>
      <c r="C208" s="29"/>
      <c r="D208" s="3">
        <f>D203+D206+D207</f>
        <v>2558340</v>
      </c>
      <c r="E208" s="4">
        <f>D208/D219</f>
        <v>0.29617687397566</v>
      </c>
      <c r="F208" s="3">
        <f>F203+F206+F207</f>
        <v>888302</v>
      </c>
      <c r="G208" s="4">
        <f>F208/F219</f>
        <v>0.12718308639138312</v>
      </c>
    </row>
    <row r="209" spans="1:7" ht="24.75" customHeight="1">
      <c r="A209" s="22" t="s">
        <v>11</v>
      </c>
      <c r="B209" s="24" t="s">
        <v>23</v>
      </c>
      <c r="C209" s="24"/>
      <c r="D209" s="3">
        <v>1367197</v>
      </c>
      <c r="E209" s="4">
        <f>D209/D219</f>
        <v>0.15827924887579461</v>
      </c>
      <c r="F209" s="3">
        <v>1357967</v>
      </c>
      <c r="G209" s="4">
        <f>F209/F219</f>
        <v>0.194427609391454</v>
      </c>
    </row>
    <row r="210" spans="1:7" ht="24.75" customHeight="1">
      <c r="A210" s="23"/>
      <c r="B210" s="24" t="s">
        <v>12</v>
      </c>
      <c r="C210" s="24"/>
      <c r="D210" s="3">
        <v>42723</v>
      </c>
      <c r="E210" s="4">
        <f>D210/D219</f>
        <v>0.004946005842406452</v>
      </c>
      <c r="F210" s="3">
        <v>53769</v>
      </c>
      <c r="G210" s="4">
        <f>F210/F219</f>
        <v>0.007698403664720196</v>
      </c>
    </row>
    <row r="211" spans="1:7" ht="24.75" customHeight="1">
      <c r="A211" s="23"/>
      <c r="B211" s="24" t="s">
        <v>13</v>
      </c>
      <c r="C211" s="24"/>
      <c r="D211" s="3">
        <f>D212+D213</f>
        <v>968213</v>
      </c>
      <c r="E211" s="4">
        <f>D211/D219</f>
        <v>0.1120892061581321</v>
      </c>
      <c r="F211" s="3">
        <f>F212+F213</f>
        <v>855425</v>
      </c>
      <c r="G211" s="4">
        <f>F211/F219</f>
        <v>0.12247590535240145</v>
      </c>
    </row>
    <row r="212" spans="1:7" ht="24.75" customHeight="1">
      <c r="A212" s="23"/>
      <c r="B212" s="22" t="s">
        <v>8</v>
      </c>
      <c r="C212" s="1" t="s">
        <v>14</v>
      </c>
      <c r="D212" s="3">
        <v>559013</v>
      </c>
      <c r="E212" s="4">
        <f>D212/D219</f>
        <v>0.06471646569719257</v>
      </c>
      <c r="F212" s="3">
        <v>497281</v>
      </c>
      <c r="G212" s="4">
        <f>F212/F219</f>
        <v>0.07119845771347288</v>
      </c>
    </row>
    <row r="213" spans="1:7" ht="24.75" customHeight="1">
      <c r="A213" s="23"/>
      <c r="B213" s="25"/>
      <c r="C213" s="1" t="s">
        <v>22</v>
      </c>
      <c r="D213" s="3">
        <v>409200</v>
      </c>
      <c r="E213" s="4">
        <f>D213/D219</f>
        <v>0.04737274046093954</v>
      </c>
      <c r="F213" s="3">
        <v>358144</v>
      </c>
      <c r="G213" s="4">
        <f>F213/F219</f>
        <v>0.05127744763892856</v>
      </c>
    </row>
    <row r="214" spans="1:7" ht="24.75" customHeight="1">
      <c r="A214" s="23"/>
      <c r="B214" s="24" t="s">
        <v>21</v>
      </c>
      <c r="C214" s="24"/>
      <c r="D214" s="3">
        <v>160604</v>
      </c>
      <c r="E214" s="4">
        <f>D214/D219</f>
        <v>0.01859299024679554</v>
      </c>
      <c r="F214" s="3">
        <v>292258</v>
      </c>
      <c r="G214" s="4">
        <f>F214/F219</f>
        <v>0.0418441863944614</v>
      </c>
    </row>
    <row r="215" spans="1:7" ht="24.75" customHeight="1">
      <c r="A215" s="23"/>
      <c r="B215" s="24" t="s">
        <v>15</v>
      </c>
      <c r="C215" s="24"/>
      <c r="D215" s="3">
        <v>0</v>
      </c>
      <c r="E215" s="4">
        <f>D215/D219</f>
        <v>0</v>
      </c>
      <c r="F215" s="3">
        <v>0</v>
      </c>
      <c r="G215" s="4">
        <f>F215/F219</f>
        <v>0</v>
      </c>
    </row>
    <row r="216" spans="1:7" ht="24.75" customHeight="1">
      <c r="A216" s="23"/>
      <c r="B216" s="24" t="s">
        <v>19</v>
      </c>
      <c r="C216" s="24"/>
      <c r="D216" s="3">
        <v>45000</v>
      </c>
      <c r="E216" s="4">
        <f>D216/D219</f>
        <v>0.005209612220777809</v>
      </c>
      <c r="F216" s="3">
        <v>45001</v>
      </c>
      <c r="G216" s="4">
        <f>F216/F219</f>
        <v>0.006443040847255361</v>
      </c>
    </row>
    <row r="217" spans="1:7" ht="24.75" customHeight="1">
      <c r="A217" s="23"/>
      <c r="B217" s="24" t="s">
        <v>20</v>
      </c>
      <c r="C217" s="24"/>
      <c r="D217" s="3">
        <v>796275</v>
      </c>
      <c r="E217" s="4">
        <f>D217/D219</f>
        <v>0.09218408824666333</v>
      </c>
      <c r="F217" s="3">
        <v>822402</v>
      </c>
      <c r="G217" s="4">
        <f>F217/F219</f>
        <v>0.11774782068986253</v>
      </c>
    </row>
    <row r="218" spans="1:7" ht="24.75" customHeight="1" thickBot="1">
      <c r="A218" s="23"/>
      <c r="B218" s="26" t="s">
        <v>17</v>
      </c>
      <c r="C218" s="27"/>
      <c r="D218" s="11">
        <f>D209+D210+D211+D214+D215+D216+D217</f>
        <v>3380012</v>
      </c>
      <c r="E218" s="12">
        <f>D218/D219</f>
        <v>0.3913011515905699</v>
      </c>
      <c r="F218" s="11">
        <f>F209+F210+F211+F214+F215+F216+F217</f>
        <v>3426822</v>
      </c>
      <c r="G218" s="4">
        <f>F218/F219</f>
        <v>0.4906369663401549</v>
      </c>
    </row>
    <row r="219" spans="1:7" ht="47.25" customHeight="1">
      <c r="A219" s="19" t="s">
        <v>18</v>
      </c>
      <c r="B219" s="20"/>
      <c r="C219" s="21"/>
      <c r="D219" s="13">
        <f>D202+D208+D218</f>
        <v>8637879</v>
      </c>
      <c r="E219" s="14">
        <f>E202+E208+E218</f>
        <v>1</v>
      </c>
      <c r="F219" s="13">
        <f>F202+F208+F218</f>
        <v>6984435</v>
      </c>
      <c r="G219" s="14">
        <f>G202+G208+G218</f>
        <v>1</v>
      </c>
    </row>
    <row r="221" spans="6:7" ht="13.5">
      <c r="F221" s="37" t="s">
        <v>2</v>
      </c>
      <c r="G221" s="37"/>
    </row>
    <row r="222" spans="1:7" ht="24.75" customHeight="1">
      <c r="A222" s="38"/>
      <c r="B222" s="38"/>
      <c r="C222" s="38"/>
      <c r="D222" s="39" t="s">
        <v>47</v>
      </c>
      <c r="E222" s="39"/>
      <c r="F222" s="39" t="s">
        <v>48</v>
      </c>
      <c r="G222" s="39"/>
    </row>
    <row r="223" spans="1:7" ht="24.75" customHeight="1">
      <c r="A223" s="38"/>
      <c r="B223" s="38"/>
      <c r="C223" s="38"/>
      <c r="D223" s="7" t="s">
        <v>0</v>
      </c>
      <c r="E223" s="7" t="s">
        <v>1</v>
      </c>
      <c r="F223" s="7" t="s">
        <v>0</v>
      </c>
      <c r="G223" s="7" t="s">
        <v>1</v>
      </c>
    </row>
    <row r="224" spans="1:7" ht="24.75" customHeight="1">
      <c r="A224" s="22" t="s">
        <v>4</v>
      </c>
      <c r="B224" s="40" t="s">
        <v>25</v>
      </c>
      <c r="C224" s="40"/>
      <c r="D224" s="3">
        <v>1389122</v>
      </c>
      <c r="E224" s="4">
        <f>D224/D247</f>
        <v>0.18900033048342962</v>
      </c>
      <c r="F224" s="3">
        <v>1425108</v>
      </c>
      <c r="G224" s="4">
        <f>F224/F247</f>
        <v>0.17197965073761007</v>
      </c>
    </row>
    <row r="225" spans="1:7" ht="24.75" customHeight="1">
      <c r="A225" s="23"/>
      <c r="B225" s="40" t="s">
        <v>5</v>
      </c>
      <c r="C225" s="40"/>
      <c r="D225" s="3">
        <v>892800</v>
      </c>
      <c r="E225" s="4">
        <f>D225/D247</f>
        <v>0.12147204857140408</v>
      </c>
      <c r="F225" s="3">
        <v>912422</v>
      </c>
      <c r="G225" s="4">
        <f>F225/F247</f>
        <v>0.11010956144047444</v>
      </c>
    </row>
    <row r="226" spans="1:7" ht="24.75" customHeight="1">
      <c r="A226" s="23"/>
      <c r="B226" s="40" t="s">
        <v>24</v>
      </c>
      <c r="C226" s="40"/>
      <c r="D226" s="3">
        <v>1069858</v>
      </c>
      <c r="E226" s="4">
        <f>D226/D247</f>
        <v>0.14556210006777018</v>
      </c>
      <c r="F226" s="3">
        <v>1198585</v>
      </c>
      <c r="G226" s="4">
        <v>0.144</v>
      </c>
    </row>
    <row r="227" spans="1:7" ht="24.75" customHeight="1">
      <c r="A227" s="23"/>
      <c r="B227" s="41" t="s">
        <v>3</v>
      </c>
      <c r="C227" s="41"/>
      <c r="D227" s="3">
        <f>D228+D229</f>
        <v>242354</v>
      </c>
      <c r="E227" s="4">
        <f>D227/D247</f>
        <v>0.03297405562217077</v>
      </c>
      <c r="F227" s="3">
        <f>F228+F229</f>
        <v>237561</v>
      </c>
      <c r="G227" s="4">
        <f>F227/F247</f>
        <v>0.028668464291041373</v>
      </c>
    </row>
    <row r="228" spans="1:7" ht="24.75" customHeight="1">
      <c r="A228" s="23"/>
      <c r="B228" s="22" t="s">
        <v>8</v>
      </c>
      <c r="C228" s="9" t="s">
        <v>34</v>
      </c>
      <c r="D228" s="3">
        <v>242354</v>
      </c>
      <c r="E228" s="4">
        <f>D228/D247</f>
        <v>0.03297405562217077</v>
      </c>
      <c r="F228" s="3">
        <v>237561</v>
      </c>
      <c r="G228" s="4">
        <f>F228/F247</f>
        <v>0.028668464291041373</v>
      </c>
    </row>
    <row r="229" spans="1:7" ht="24.75" customHeight="1">
      <c r="A229" s="23"/>
      <c r="B229" s="25"/>
      <c r="C229" s="8" t="s">
        <v>33</v>
      </c>
      <c r="D229" s="3">
        <v>0</v>
      </c>
      <c r="E229" s="4">
        <f>D229/D247</f>
        <v>0</v>
      </c>
      <c r="F229" s="3">
        <v>0</v>
      </c>
      <c r="G229" s="4">
        <f>F229/F247</f>
        <v>0</v>
      </c>
    </row>
    <row r="230" spans="1:7" ht="24.75" customHeight="1">
      <c r="A230" s="25"/>
      <c r="B230" s="28" t="s">
        <v>16</v>
      </c>
      <c r="C230" s="29"/>
      <c r="D230" s="3">
        <f>D224+D226+D227</f>
        <v>2701334</v>
      </c>
      <c r="E230" s="4">
        <f>D230/D247</f>
        <v>0.3675364861733706</v>
      </c>
      <c r="F230" s="3">
        <f>F224+F226+F227</f>
        <v>2861254</v>
      </c>
      <c r="G230" s="4">
        <f>F230/F247</f>
        <v>0.3452913488602897</v>
      </c>
    </row>
    <row r="231" spans="1:7" ht="24.75" customHeight="1">
      <c r="A231" s="30" t="s">
        <v>6</v>
      </c>
      <c r="B231" s="24" t="s">
        <v>7</v>
      </c>
      <c r="C231" s="24"/>
      <c r="D231" s="3">
        <f>D232+D233</f>
        <v>1024754</v>
      </c>
      <c r="E231" s="4">
        <f>D231/D247</f>
        <v>0.13942536700463778</v>
      </c>
      <c r="F231" s="3">
        <f>F232+F233</f>
        <v>1588945</v>
      </c>
      <c r="G231" s="4">
        <f>F231/F247</f>
        <v>0.1917512259711347</v>
      </c>
    </row>
    <row r="232" spans="1:7" ht="24.75" customHeight="1">
      <c r="A232" s="31"/>
      <c r="B232" s="22" t="s">
        <v>8</v>
      </c>
      <c r="C232" s="1" t="s">
        <v>9</v>
      </c>
      <c r="D232" s="3">
        <v>193413</v>
      </c>
      <c r="E232" s="4">
        <f>D232/D247</f>
        <v>0.02631527030728156</v>
      </c>
      <c r="F232" s="3">
        <v>710434</v>
      </c>
      <c r="G232" s="4">
        <f>F232/F247</f>
        <v>0.08573398731332872</v>
      </c>
    </row>
    <row r="233" spans="1:7" ht="24.75" customHeight="1">
      <c r="A233" s="31"/>
      <c r="B233" s="25"/>
      <c r="C233" s="1" t="s">
        <v>10</v>
      </c>
      <c r="D233" s="3">
        <v>831341</v>
      </c>
      <c r="E233" s="4">
        <f>D233/D247</f>
        <v>0.11311009669735622</v>
      </c>
      <c r="F233" s="3">
        <v>878511</v>
      </c>
      <c r="G233" s="4">
        <f>F233/F247</f>
        <v>0.10601723865780598</v>
      </c>
    </row>
    <row r="234" spans="1:7" ht="24.75" customHeight="1">
      <c r="A234" s="31"/>
      <c r="B234" s="33" t="s">
        <v>27</v>
      </c>
      <c r="C234" s="34"/>
      <c r="D234" s="10">
        <v>0</v>
      </c>
      <c r="E234" s="4">
        <f>D234/D247</f>
        <v>0</v>
      </c>
      <c r="F234" s="10">
        <v>0</v>
      </c>
      <c r="G234" s="4">
        <f>F234/F247</f>
        <v>0</v>
      </c>
    </row>
    <row r="235" spans="1:7" ht="24.75" customHeight="1">
      <c r="A235" s="31"/>
      <c r="B235" s="35" t="s">
        <v>42</v>
      </c>
      <c r="C235" s="36"/>
      <c r="D235" s="10">
        <v>0</v>
      </c>
      <c r="E235" s="4">
        <f>D235/D247</f>
        <v>0</v>
      </c>
      <c r="F235" s="10">
        <v>0</v>
      </c>
      <c r="G235" s="4">
        <f>F235/F247</f>
        <v>0</v>
      </c>
    </row>
    <row r="236" spans="1:7" ht="24.75" customHeight="1">
      <c r="A236" s="32"/>
      <c r="B236" s="28" t="s">
        <v>16</v>
      </c>
      <c r="C236" s="29"/>
      <c r="D236" s="3">
        <f>D231+D234+D235</f>
        <v>1024754</v>
      </c>
      <c r="E236" s="4">
        <f>D236/D247</f>
        <v>0.13942536700463778</v>
      </c>
      <c r="F236" s="3">
        <f>F231+F234+F235</f>
        <v>1588945</v>
      </c>
      <c r="G236" s="4">
        <f>F236/F247</f>
        <v>0.1917512259711347</v>
      </c>
    </row>
    <row r="237" spans="1:7" ht="24.75" customHeight="1">
      <c r="A237" s="22" t="s">
        <v>11</v>
      </c>
      <c r="B237" s="24" t="s">
        <v>23</v>
      </c>
      <c r="C237" s="24"/>
      <c r="D237" s="3">
        <v>1415237</v>
      </c>
      <c r="E237" s="4">
        <f>D237/D247</f>
        <v>0.19255346953858446</v>
      </c>
      <c r="F237" s="3">
        <v>1485438</v>
      </c>
      <c r="G237" s="4">
        <f>F237/F247</f>
        <v>0.17926017426915997</v>
      </c>
    </row>
    <row r="238" spans="1:7" ht="24.75" customHeight="1">
      <c r="A238" s="23"/>
      <c r="B238" s="24" t="s">
        <v>12</v>
      </c>
      <c r="C238" s="24"/>
      <c r="D238" s="3">
        <v>59456</v>
      </c>
      <c r="E238" s="4">
        <f>D238/D247</f>
        <v>0.008089428897694222</v>
      </c>
      <c r="F238" s="3">
        <v>64608</v>
      </c>
      <c r="G238" s="4">
        <f>F238/F247</f>
        <v>0.007796785418968606</v>
      </c>
    </row>
    <row r="239" spans="1:7" ht="24.75" customHeight="1">
      <c r="A239" s="23"/>
      <c r="B239" s="24" t="s">
        <v>13</v>
      </c>
      <c r="C239" s="24"/>
      <c r="D239" s="3">
        <f>D240+D241</f>
        <v>900887</v>
      </c>
      <c r="E239" s="4">
        <f>D239/D247</f>
        <v>0.12257234478197414</v>
      </c>
      <c r="F239" s="3">
        <f>F240+F241</f>
        <v>961027</v>
      </c>
      <c r="G239" s="4">
        <f>F239/F247</f>
        <v>0.11597513157558108</v>
      </c>
    </row>
    <row r="240" spans="1:7" ht="24.75" customHeight="1">
      <c r="A240" s="23"/>
      <c r="B240" s="22" t="s">
        <v>8</v>
      </c>
      <c r="C240" s="1" t="s">
        <v>14</v>
      </c>
      <c r="D240" s="3">
        <v>543953</v>
      </c>
      <c r="E240" s="4">
        <f>D240/D247</f>
        <v>0.07400883203019822</v>
      </c>
      <c r="F240" s="3">
        <v>566384</v>
      </c>
      <c r="G240" s="4">
        <f>F240/F247</f>
        <v>0.06835027415702567</v>
      </c>
    </row>
    <row r="241" spans="1:7" ht="24.75" customHeight="1">
      <c r="A241" s="23"/>
      <c r="B241" s="25"/>
      <c r="C241" s="1" t="s">
        <v>22</v>
      </c>
      <c r="D241" s="3">
        <v>356934</v>
      </c>
      <c r="E241" s="4">
        <f>D241/D247</f>
        <v>0.04856351275177592</v>
      </c>
      <c r="F241" s="3">
        <v>394643</v>
      </c>
      <c r="G241" s="4">
        <f>F241/F247</f>
        <v>0.047624857418555405</v>
      </c>
    </row>
    <row r="242" spans="1:7" ht="24.75" customHeight="1">
      <c r="A242" s="23"/>
      <c r="B242" s="24" t="s">
        <v>21</v>
      </c>
      <c r="C242" s="24"/>
      <c r="D242" s="3">
        <v>353803</v>
      </c>
      <c r="E242" s="4">
        <f>D242/D247</f>
        <v>0.048137517025883154</v>
      </c>
      <c r="F242" s="3">
        <v>334939</v>
      </c>
      <c r="G242" s="4">
        <f>F242/F247</f>
        <v>0.040419878520367845</v>
      </c>
    </row>
    <row r="243" spans="1:7" ht="24.75" customHeight="1">
      <c r="A243" s="23"/>
      <c r="B243" s="24" t="s">
        <v>15</v>
      </c>
      <c r="C243" s="24"/>
      <c r="D243" s="3">
        <v>0</v>
      </c>
      <c r="E243" s="4">
        <f>D243/D247</f>
        <v>0</v>
      </c>
      <c r="F243" s="3">
        <v>0</v>
      </c>
      <c r="G243" s="4">
        <f>F243/F247</f>
        <v>0</v>
      </c>
    </row>
    <row r="244" spans="1:7" ht="24.75" customHeight="1">
      <c r="A244" s="23"/>
      <c r="B244" s="24" t="s">
        <v>19</v>
      </c>
      <c r="C244" s="24"/>
      <c r="D244" s="3">
        <v>45000</v>
      </c>
      <c r="E244" s="4">
        <f>D244/D247</f>
        <v>0.006122583093316738</v>
      </c>
      <c r="F244" s="3">
        <v>45000</v>
      </c>
      <c r="G244" s="4">
        <v>0.006</v>
      </c>
    </row>
    <row r="245" spans="1:7" ht="24.75" customHeight="1">
      <c r="A245" s="23"/>
      <c r="B245" s="24" t="s">
        <v>20</v>
      </c>
      <c r="C245" s="24"/>
      <c r="D245" s="3">
        <v>849368</v>
      </c>
      <c r="E245" s="4">
        <f>D245/D247</f>
        <v>0.11556280348453891</v>
      </c>
      <c r="F245" s="3">
        <v>945281</v>
      </c>
      <c r="G245" s="4">
        <f>F245/F247</f>
        <v>0.1140749306220292</v>
      </c>
    </row>
    <row r="246" spans="1:7" ht="24.75" customHeight="1" thickBot="1">
      <c r="A246" s="23"/>
      <c r="B246" s="26" t="s">
        <v>17</v>
      </c>
      <c r="C246" s="27"/>
      <c r="D246" s="11">
        <f>D237+D238+D239+D242+D243+D244+D245</f>
        <v>3623751</v>
      </c>
      <c r="E246" s="12">
        <f>D246/D247</f>
        <v>0.4930381468219916</v>
      </c>
      <c r="F246" s="11">
        <f>F237+F238+F239+F242+F243+F244+F245</f>
        <v>3836293</v>
      </c>
      <c r="G246" s="12">
        <f>F246/F247</f>
        <v>0.4629574251685756</v>
      </c>
    </row>
    <row r="247" spans="1:7" ht="47.25" customHeight="1">
      <c r="A247" s="19" t="s">
        <v>18</v>
      </c>
      <c r="B247" s="20"/>
      <c r="C247" s="21"/>
      <c r="D247" s="13">
        <f>D230+D236+D246</f>
        <v>7349839</v>
      </c>
      <c r="E247" s="14">
        <f>E230+E236+E246</f>
        <v>1</v>
      </c>
      <c r="F247" s="13">
        <f>F230+F236+F246</f>
        <v>8286492</v>
      </c>
      <c r="G247" s="14">
        <f>G230+G236+G246</f>
        <v>1</v>
      </c>
    </row>
    <row r="249" spans="6:7" ht="13.5">
      <c r="F249" s="37" t="s">
        <v>2</v>
      </c>
      <c r="G249" s="37"/>
    </row>
    <row r="250" spans="1:7" ht="24.75" customHeight="1">
      <c r="A250" s="38"/>
      <c r="B250" s="38"/>
      <c r="C250" s="38"/>
      <c r="D250" s="39" t="s">
        <v>49</v>
      </c>
      <c r="E250" s="39"/>
      <c r="F250" s="39" t="s">
        <v>50</v>
      </c>
      <c r="G250" s="39"/>
    </row>
    <row r="251" spans="1:7" ht="24.75" customHeight="1">
      <c r="A251" s="38"/>
      <c r="B251" s="38"/>
      <c r="C251" s="38"/>
      <c r="D251" s="7" t="s">
        <v>0</v>
      </c>
      <c r="E251" s="7" t="s">
        <v>1</v>
      </c>
      <c r="F251" s="7" t="s">
        <v>0</v>
      </c>
      <c r="G251" s="7" t="s">
        <v>1</v>
      </c>
    </row>
    <row r="252" spans="1:7" ht="24.75" customHeight="1">
      <c r="A252" s="22" t="s">
        <v>4</v>
      </c>
      <c r="B252" s="40" t="s">
        <v>25</v>
      </c>
      <c r="C252" s="40"/>
      <c r="D252" s="3">
        <v>1433255</v>
      </c>
      <c r="E252" s="4">
        <v>0.172</v>
      </c>
      <c r="F252" s="3">
        <v>1416368</v>
      </c>
      <c r="G252" s="4">
        <v>0.17</v>
      </c>
    </row>
    <row r="253" spans="1:7" ht="24.75" customHeight="1">
      <c r="A253" s="23"/>
      <c r="B253" s="40" t="s">
        <v>5</v>
      </c>
      <c r="C253" s="40"/>
      <c r="D253" s="3">
        <v>927640</v>
      </c>
      <c r="E253" s="4">
        <f>D253/D275</f>
        <v>0.11166804961670837</v>
      </c>
      <c r="F253" s="3">
        <v>931794</v>
      </c>
      <c r="G253" s="4">
        <f>F253/F275</f>
        <v>0.11159164142325648</v>
      </c>
    </row>
    <row r="254" spans="1:7" ht="24.75" customHeight="1">
      <c r="A254" s="23"/>
      <c r="B254" s="40" t="s">
        <v>24</v>
      </c>
      <c r="C254" s="40"/>
      <c r="D254" s="3">
        <v>1190983</v>
      </c>
      <c r="E254" s="4">
        <f>D254/D275</f>
        <v>0.14336892408332563</v>
      </c>
      <c r="F254" s="3">
        <v>1231755</v>
      </c>
      <c r="G254" s="4">
        <f>F254/F275</f>
        <v>0.1475149682025247</v>
      </c>
    </row>
    <row r="255" spans="1:7" ht="24.75" customHeight="1">
      <c r="A255" s="23"/>
      <c r="B255" s="41" t="s">
        <v>3</v>
      </c>
      <c r="C255" s="41"/>
      <c r="D255" s="3">
        <v>237039</v>
      </c>
      <c r="E255" s="4">
        <f>D255/D275</f>
        <v>0.02853443449300907</v>
      </c>
      <c r="F255" s="3">
        <v>235540</v>
      </c>
      <c r="G255" s="4">
        <f>F255/F275</f>
        <v>0.028208268373518</v>
      </c>
    </row>
    <row r="256" spans="1:7" ht="24.75" customHeight="1">
      <c r="A256" s="23"/>
      <c r="B256" s="22" t="s">
        <v>8</v>
      </c>
      <c r="C256" s="9" t="s">
        <v>34</v>
      </c>
      <c r="D256" s="3">
        <v>237039</v>
      </c>
      <c r="E256" s="4">
        <f>D256/D275</f>
        <v>0.02853443449300907</v>
      </c>
      <c r="F256" s="3">
        <v>235540</v>
      </c>
      <c r="G256" s="4">
        <f>F256/F275</f>
        <v>0.028208268373518</v>
      </c>
    </row>
    <row r="257" spans="1:7" ht="24.75" customHeight="1">
      <c r="A257" s="23"/>
      <c r="B257" s="25"/>
      <c r="C257" s="8" t="s">
        <v>33</v>
      </c>
      <c r="D257" s="3">
        <v>0</v>
      </c>
      <c r="E257" s="4">
        <f>D257/D275</f>
        <v>0</v>
      </c>
      <c r="F257" s="3">
        <v>0</v>
      </c>
      <c r="G257" s="4">
        <f>F257/F275</f>
        <v>0</v>
      </c>
    </row>
    <row r="258" spans="1:7" ht="24.75" customHeight="1">
      <c r="A258" s="25"/>
      <c r="B258" s="28" t="s">
        <v>16</v>
      </c>
      <c r="C258" s="29"/>
      <c r="D258" s="3">
        <f>D252+D254+D255</f>
        <v>2861277</v>
      </c>
      <c r="E258" s="4">
        <f>D258/D275</f>
        <v>0.34443665862095907</v>
      </c>
      <c r="F258" s="3">
        <f>F252+F254+F255</f>
        <v>2883663</v>
      </c>
      <c r="G258" s="4">
        <v>0.346</v>
      </c>
    </row>
    <row r="259" spans="1:7" ht="24.75" customHeight="1">
      <c r="A259" s="30" t="s">
        <v>6</v>
      </c>
      <c r="B259" s="24" t="s">
        <v>7</v>
      </c>
      <c r="C259" s="24"/>
      <c r="D259" s="3">
        <v>1412544</v>
      </c>
      <c r="E259" s="4">
        <f>D259/D275</f>
        <v>0.17004013785281327</v>
      </c>
      <c r="F259" s="3">
        <v>1205092</v>
      </c>
      <c r="G259" s="4">
        <f>F259/F275</f>
        <v>0.14432180755192134</v>
      </c>
    </row>
    <row r="260" spans="1:7" ht="24.75" customHeight="1">
      <c r="A260" s="31"/>
      <c r="B260" s="22" t="s">
        <v>8</v>
      </c>
      <c r="C260" s="1" t="s">
        <v>9</v>
      </c>
      <c r="D260" s="3">
        <v>444473</v>
      </c>
      <c r="E260" s="4">
        <v>0.053</v>
      </c>
      <c r="F260" s="3">
        <v>553179</v>
      </c>
      <c r="G260" s="4">
        <v>0.066</v>
      </c>
    </row>
    <row r="261" spans="1:7" ht="24.75" customHeight="1">
      <c r="A261" s="31"/>
      <c r="B261" s="25"/>
      <c r="C261" s="1" t="s">
        <v>10</v>
      </c>
      <c r="D261" s="3">
        <v>968071</v>
      </c>
      <c r="E261" s="4">
        <f>D261/D275</f>
        <v>0.11653507875953655</v>
      </c>
      <c r="F261" s="3">
        <v>651913</v>
      </c>
      <c r="G261" s="4">
        <f>F261/F275</f>
        <v>0.07807309527122884</v>
      </c>
    </row>
    <row r="262" spans="1:7" ht="24.75" customHeight="1">
      <c r="A262" s="31"/>
      <c r="B262" s="33" t="s">
        <v>27</v>
      </c>
      <c r="C262" s="34"/>
      <c r="D262" s="10">
        <v>0</v>
      </c>
      <c r="E262" s="4">
        <f>D262/D275</f>
        <v>0</v>
      </c>
      <c r="F262" s="10">
        <v>0</v>
      </c>
      <c r="G262" s="4">
        <f>F262/F275</f>
        <v>0</v>
      </c>
    </row>
    <row r="263" spans="1:7" ht="24.75" customHeight="1">
      <c r="A263" s="31"/>
      <c r="B263" s="35" t="s">
        <v>42</v>
      </c>
      <c r="C263" s="36"/>
      <c r="D263" s="10">
        <v>0</v>
      </c>
      <c r="E263" s="4">
        <f>D263/D275</f>
        <v>0</v>
      </c>
      <c r="F263" s="10">
        <v>0</v>
      </c>
      <c r="G263" s="4">
        <f>F263/F275</f>
        <v>0</v>
      </c>
    </row>
    <row r="264" spans="1:7" ht="24.75" customHeight="1">
      <c r="A264" s="32"/>
      <c r="B264" s="28" t="s">
        <v>16</v>
      </c>
      <c r="C264" s="29"/>
      <c r="D264" s="3">
        <f>D259+D262+D263</f>
        <v>1412544</v>
      </c>
      <c r="E264" s="4">
        <f>D264/D275</f>
        <v>0.17004013785281327</v>
      </c>
      <c r="F264" s="3">
        <f>F259+F262+F263</f>
        <v>1205092</v>
      </c>
      <c r="G264" s="4">
        <f>F264/F275</f>
        <v>0.14432180755192134</v>
      </c>
    </row>
    <row r="265" spans="1:7" ht="24.75" customHeight="1">
      <c r="A265" s="22" t="s">
        <v>11</v>
      </c>
      <c r="B265" s="24" t="s">
        <v>23</v>
      </c>
      <c r="C265" s="24"/>
      <c r="D265" s="3">
        <v>1475141</v>
      </c>
      <c r="E265" s="4">
        <f>D265/D275</f>
        <v>0.17757548012121166</v>
      </c>
      <c r="F265" s="3">
        <v>1537563</v>
      </c>
      <c r="G265" s="4">
        <f>F265/F275</f>
        <v>0.18413853165148789</v>
      </c>
    </row>
    <row r="266" spans="1:7" ht="24.75" customHeight="1">
      <c r="A266" s="23"/>
      <c r="B266" s="24" t="s">
        <v>12</v>
      </c>
      <c r="C266" s="24"/>
      <c r="D266" s="3">
        <v>67942</v>
      </c>
      <c r="E266" s="4">
        <f>D266/D275</f>
        <v>0.008178766145334828</v>
      </c>
      <c r="F266" s="3">
        <v>84841</v>
      </c>
      <c r="G266" s="4">
        <f>F266/F275</f>
        <v>0.010160557430065555</v>
      </c>
    </row>
    <row r="267" spans="1:7" ht="24.75" customHeight="1">
      <c r="A267" s="23"/>
      <c r="B267" s="24" t="s">
        <v>13</v>
      </c>
      <c r="C267" s="24"/>
      <c r="D267" s="3">
        <v>989158</v>
      </c>
      <c r="E267" s="4">
        <f>D267/D275</f>
        <v>0.11907350332323316</v>
      </c>
      <c r="F267" s="3">
        <v>1093100</v>
      </c>
      <c r="G267" s="4">
        <f>F267/F275</f>
        <v>0.13090964659545098</v>
      </c>
    </row>
    <row r="268" spans="1:7" ht="24.75" customHeight="1">
      <c r="A268" s="23"/>
      <c r="B268" s="22" t="s">
        <v>8</v>
      </c>
      <c r="C268" s="1" t="s">
        <v>14</v>
      </c>
      <c r="D268" s="3">
        <v>553060</v>
      </c>
      <c r="E268" s="4">
        <f>D268/D275</f>
        <v>0.06657661541224691</v>
      </c>
      <c r="F268" s="3">
        <v>553864</v>
      </c>
      <c r="G268" s="4">
        <f>F268/F275</f>
        <v>0.06633074787479908</v>
      </c>
    </row>
    <row r="269" spans="1:7" ht="24.75" customHeight="1">
      <c r="A269" s="23"/>
      <c r="B269" s="25"/>
      <c r="C269" s="1" t="s">
        <v>22</v>
      </c>
      <c r="D269" s="3">
        <v>436098</v>
      </c>
      <c r="E269" s="4">
        <f>D269/D275</f>
        <v>0.05249688791098625</v>
      </c>
      <c r="F269" s="3">
        <v>539236</v>
      </c>
      <c r="G269" s="4">
        <f>F269/F275</f>
        <v>0.06457889872065192</v>
      </c>
    </row>
    <row r="270" spans="1:7" ht="24.75" customHeight="1">
      <c r="A270" s="23"/>
      <c r="B270" s="24" t="s">
        <v>21</v>
      </c>
      <c r="C270" s="24"/>
      <c r="D270" s="3">
        <v>430479</v>
      </c>
      <c r="E270" s="4">
        <f>D270/D275</f>
        <v>0.05182048028432474</v>
      </c>
      <c r="F270" s="3">
        <v>473848</v>
      </c>
      <c r="G270" s="4">
        <f>F270/F275</f>
        <v>0.05674803240322135</v>
      </c>
    </row>
    <row r="271" spans="1:7" ht="24.75" customHeight="1">
      <c r="A271" s="23"/>
      <c r="B271" s="24" t="s">
        <v>15</v>
      </c>
      <c r="C271" s="24"/>
      <c r="D271" s="3">
        <v>0</v>
      </c>
      <c r="E271" s="4">
        <f>D271/D275</f>
        <v>0</v>
      </c>
      <c r="F271" s="3">
        <v>0</v>
      </c>
      <c r="G271" s="4">
        <f>F271/F275</f>
        <v>0</v>
      </c>
    </row>
    <row r="272" spans="1:7" ht="24.75" customHeight="1">
      <c r="A272" s="23"/>
      <c r="B272" s="24" t="s">
        <v>19</v>
      </c>
      <c r="C272" s="24"/>
      <c r="D272" s="3">
        <v>45000</v>
      </c>
      <c r="E272" s="4">
        <f>D272/D275</f>
        <v>0.005417039188426412</v>
      </c>
      <c r="F272" s="3">
        <v>45000</v>
      </c>
      <c r="G272" s="4">
        <f>F272/F275</f>
        <v>0.005389199612839899</v>
      </c>
    </row>
    <row r="273" spans="1:7" ht="24.75" customHeight="1">
      <c r="A273" s="23"/>
      <c r="B273" s="24" t="s">
        <v>20</v>
      </c>
      <c r="C273" s="24"/>
      <c r="D273" s="3">
        <v>1025580</v>
      </c>
      <c r="E273" s="4">
        <v>0.124</v>
      </c>
      <c r="F273" s="3">
        <v>1026927</v>
      </c>
      <c r="G273" s="4">
        <v>0.123</v>
      </c>
    </row>
    <row r="274" spans="1:7" ht="24.75" customHeight="1" thickBot="1">
      <c r="A274" s="23"/>
      <c r="B274" s="26" t="s">
        <v>17</v>
      </c>
      <c r="C274" s="27"/>
      <c r="D274" s="11">
        <f>D265+D266+D267+D270+D271+D272+D273</f>
        <v>4033300</v>
      </c>
      <c r="E274" s="12">
        <f>D274/D275</f>
        <v>0.4855232035262277</v>
      </c>
      <c r="F274" s="11">
        <f>F265+F266+F267+F270+F271+F272+F273</f>
        <v>4261279</v>
      </c>
      <c r="G274" s="12">
        <f>F274/F275</f>
        <v>0.5103307363778399</v>
      </c>
    </row>
    <row r="275" spans="1:7" ht="47.25" customHeight="1">
      <c r="A275" s="19" t="s">
        <v>18</v>
      </c>
      <c r="B275" s="20"/>
      <c r="C275" s="21"/>
      <c r="D275" s="13">
        <f>D258+D264+D274</f>
        <v>8307121</v>
      </c>
      <c r="E275" s="14">
        <f>E258+E264+E274</f>
        <v>1</v>
      </c>
      <c r="F275" s="13">
        <f>F258+F264+F274</f>
        <v>8350034</v>
      </c>
      <c r="G275" s="14">
        <v>1</v>
      </c>
    </row>
    <row r="276" spans="6:7" ht="13.5">
      <c r="F276" s="15"/>
      <c r="G276" s="15"/>
    </row>
    <row r="278" spans="4:7" ht="13.5">
      <c r="D278" s="37" t="s">
        <v>2</v>
      </c>
      <c r="E278" s="37"/>
      <c r="F278" s="37" t="s">
        <v>2</v>
      </c>
      <c r="G278" s="37"/>
    </row>
    <row r="279" spans="1:7" ht="24.75" customHeight="1">
      <c r="A279" s="38"/>
      <c r="B279" s="38"/>
      <c r="C279" s="38"/>
      <c r="D279" s="39" t="s">
        <v>51</v>
      </c>
      <c r="E279" s="39"/>
      <c r="F279" s="39" t="s">
        <v>52</v>
      </c>
      <c r="G279" s="39"/>
    </row>
    <row r="280" spans="1:7" ht="24.75" customHeight="1">
      <c r="A280" s="38"/>
      <c r="B280" s="38"/>
      <c r="C280" s="38"/>
      <c r="D280" s="7" t="s">
        <v>0</v>
      </c>
      <c r="E280" s="7" t="s">
        <v>1</v>
      </c>
      <c r="F280" s="7" t="s">
        <v>0</v>
      </c>
      <c r="G280" s="7" t="s">
        <v>1</v>
      </c>
    </row>
    <row r="281" spans="1:7" ht="24.75" customHeight="1">
      <c r="A281" s="22" t="s">
        <v>4</v>
      </c>
      <c r="B281" s="40" t="s">
        <v>25</v>
      </c>
      <c r="C281" s="40"/>
      <c r="D281" s="3">
        <v>1436798</v>
      </c>
      <c r="E281" s="4">
        <f>ROUND(D281/$D$304,3)</f>
        <v>0.189</v>
      </c>
      <c r="F281" s="3">
        <v>1464006</v>
      </c>
      <c r="G281" s="4">
        <f aca="true" t="shared" si="6" ref="G281:G286">ROUND(F281/$F$304,3)</f>
        <v>0.167</v>
      </c>
    </row>
    <row r="282" spans="1:7" ht="24.75" customHeight="1">
      <c r="A282" s="23"/>
      <c r="B282" s="40" t="s">
        <v>5</v>
      </c>
      <c r="C282" s="40"/>
      <c r="D282" s="3">
        <v>954694</v>
      </c>
      <c r="E282" s="4">
        <f>ROUND(D282/$D$304,3)</f>
        <v>0.125</v>
      </c>
      <c r="F282" s="3">
        <v>985143</v>
      </c>
      <c r="G282" s="4">
        <f t="shared" si="6"/>
        <v>0.112</v>
      </c>
    </row>
    <row r="283" spans="1:7" ht="24.75" customHeight="1">
      <c r="A283" s="23"/>
      <c r="B283" s="40" t="s">
        <v>24</v>
      </c>
      <c r="C283" s="40"/>
      <c r="D283" s="3">
        <v>1269711</v>
      </c>
      <c r="E283" s="4">
        <f aca="true" t="shared" si="7" ref="E283:E302">ROUND(D283/$D$304,3)</f>
        <v>0.167</v>
      </c>
      <c r="F283" s="3">
        <v>1281021</v>
      </c>
      <c r="G283" s="4">
        <f t="shared" si="6"/>
        <v>0.146</v>
      </c>
    </row>
    <row r="284" spans="1:7" ht="24.75" customHeight="1">
      <c r="A284" s="23"/>
      <c r="B284" s="41" t="s">
        <v>3</v>
      </c>
      <c r="C284" s="41"/>
      <c r="D284" s="3">
        <f>SUM(D285:D286)</f>
        <v>237220</v>
      </c>
      <c r="E284" s="4">
        <f t="shared" si="7"/>
        <v>0.031</v>
      </c>
      <c r="F284" s="3">
        <f>SUM(F285:F286)</f>
        <v>194114</v>
      </c>
      <c r="G284" s="4">
        <f t="shared" si="6"/>
        <v>0.022</v>
      </c>
    </row>
    <row r="285" spans="1:7" ht="24.75" customHeight="1">
      <c r="A285" s="23"/>
      <c r="B285" s="22" t="s">
        <v>8</v>
      </c>
      <c r="C285" s="9" t="s">
        <v>34</v>
      </c>
      <c r="D285" s="3">
        <v>237220</v>
      </c>
      <c r="E285" s="4">
        <f t="shared" si="7"/>
        <v>0.031</v>
      </c>
      <c r="F285" s="3">
        <v>194114</v>
      </c>
      <c r="G285" s="4">
        <f t="shared" si="6"/>
        <v>0.022</v>
      </c>
    </row>
    <row r="286" spans="1:7" ht="24.75" customHeight="1">
      <c r="A286" s="23"/>
      <c r="B286" s="25"/>
      <c r="C286" s="8" t="s">
        <v>33</v>
      </c>
      <c r="D286" s="3">
        <v>0</v>
      </c>
      <c r="E286" s="4">
        <f t="shared" si="7"/>
        <v>0</v>
      </c>
      <c r="F286" s="3">
        <v>0</v>
      </c>
      <c r="G286" s="4">
        <f t="shared" si="6"/>
        <v>0</v>
      </c>
    </row>
    <row r="287" spans="1:7" ht="24.75" customHeight="1">
      <c r="A287" s="25"/>
      <c r="B287" s="28" t="s">
        <v>16</v>
      </c>
      <c r="C287" s="29"/>
      <c r="D287" s="3">
        <f>D281+D283+D284</f>
        <v>2943729</v>
      </c>
      <c r="E287" s="4">
        <f>E281+E283+E284</f>
        <v>0.387</v>
      </c>
      <c r="F287" s="3">
        <f>F281+F283+F284</f>
        <v>2939141</v>
      </c>
      <c r="G287" s="4">
        <f>G281+G283+G284</f>
        <v>0.335</v>
      </c>
    </row>
    <row r="288" spans="1:7" ht="24.75" customHeight="1">
      <c r="A288" s="30" t="s">
        <v>6</v>
      </c>
      <c r="B288" s="24" t="s">
        <v>7</v>
      </c>
      <c r="C288" s="24"/>
      <c r="D288" s="3">
        <f>SUM(D289:D290)</f>
        <v>787963</v>
      </c>
      <c r="E288" s="4">
        <f t="shared" si="7"/>
        <v>0.103</v>
      </c>
      <c r="F288" s="3">
        <v>1671736</v>
      </c>
      <c r="G288" s="4">
        <f>ROUND(F288/$F$304,3)</f>
        <v>0.19</v>
      </c>
    </row>
    <row r="289" spans="1:7" ht="24.75" customHeight="1">
      <c r="A289" s="31"/>
      <c r="B289" s="22" t="s">
        <v>8</v>
      </c>
      <c r="C289" s="1" t="s">
        <v>9</v>
      </c>
      <c r="D289" s="3">
        <v>76272</v>
      </c>
      <c r="E289" s="4">
        <f t="shared" si="7"/>
        <v>0.01</v>
      </c>
      <c r="F289" s="3">
        <v>79848</v>
      </c>
      <c r="G289" s="4">
        <f>ROUND(F289/$F$304,3)</f>
        <v>0.009</v>
      </c>
    </row>
    <row r="290" spans="1:7" ht="24.75" customHeight="1">
      <c r="A290" s="31"/>
      <c r="B290" s="25"/>
      <c r="C290" s="1" t="s">
        <v>10</v>
      </c>
      <c r="D290" s="3">
        <v>711691</v>
      </c>
      <c r="E290" s="4">
        <f t="shared" si="7"/>
        <v>0.093</v>
      </c>
      <c r="F290" s="3">
        <v>1591888</v>
      </c>
      <c r="G290" s="4">
        <f>ROUND(F290/$F$304,3)</f>
        <v>0.181</v>
      </c>
    </row>
    <row r="291" spans="1:7" ht="24.75" customHeight="1">
      <c r="A291" s="31"/>
      <c r="B291" s="33" t="s">
        <v>27</v>
      </c>
      <c r="C291" s="34"/>
      <c r="D291" s="10">
        <v>0</v>
      </c>
      <c r="E291" s="4">
        <f t="shared" si="7"/>
        <v>0</v>
      </c>
      <c r="F291" s="16">
        <v>23578</v>
      </c>
      <c r="G291" s="4">
        <f>ROUND(F291/$F$304,3)</f>
        <v>0.003</v>
      </c>
    </row>
    <row r="292" spans="1:7" ht="24.75" customHeight="1">
      <c r="A292" s="31"/>
      <c r="B292" s="35" t="s">
        <v>42</v>
      </c>
      <c r="C292" s="36"/>
      <c r="D292" s="10">
        <v>0</v>
      </c>
      <c r="E292" s="4">
        <f t="shared" si="7"/>
        <v>0</v>
      </c>
      <c r="F292" s="10">
        <v>0</v>
      </c>
      <c r="G292" s="4">
        <f>ROUND(F292/$F$304,3)</f>
        <v>0</v>
      </c>
    </row>
    <row r="293" spans="1:7" ht="24.75" customHeight="1">
      <c r="A293" s="32"/>
      <c r="B293" s="28" t="s">
        <v>16</v>
      </c>
      <c r="C293" s="29"/>
      <c r="D293" s="3">
        <f>D288+D291+D292</f>
        <v>787963</v>
      </c>
      <c r="E293" s="4">
        <f>E288+E291+E292</f>
        <v>0.103</v>
      </c>
      <c r="F293" s="3">
        <f>F288+F291+F292</f>
        <v>1695314</v>
      </c>
      <c r="G293" s="4">
        <f>G288+G291+G292</f>
        <v>0.193</v>
      </c>
    </row>
    <row r="294" spans="1:7" ht="24.75" customHeight="1">
      <c r="A294" s="22" t="s">
        <v>11</v>
      </c>
      <c r="B294" s="24" t="s">
        <v>23</v>
      </c>
      <c r="C294" s="24"/>
      <c r="D294" s="3">
        <v>1540468</v>
      </c>
      <c r="E294" s="4">
        <f t="shared" si="7"/>
        <v>0.202</v>
      </c>
      <c r="F294" s="3">
        <v>1637627</v>
      </c>
      <c r="G294" s="4">
        <f>ROUND(F294/$F$304,3)</f>
        <v>0.187</v>
      </c>
    </row>
    <row r="295" spans="1:7" ht="24.75" customHeight="1">
      <c r="A295" s="23"/>
      <c r="B295" s="24" t="s">
        <v>12</v>
      </c>
      <c r="C295" s="24"/>
      <c r="D295" s="3">
        <v>79531</v>
      </c>
      <c r="E295" s="4">
        <f t="shared" si="7"/>
        <v>0.01</v>
      </c>
      <c r="F295" s="3">
        <v>59915</v>
      </c>
      <c r="G295" s="4">
        <f aca="true" t="shared" si="8" ref="G295:G302">ROUND(F295/$F$304,3)</f>
        <v>0.007</v>
      </c>
    </row>
    <row r="296" spans="1:7" ht="24.75" customHeight="1">
      <c r="A296" s="23"/>
      <c r="B296" s="24" t="s">
        <v>13</v>
      </c>
      <c r="C296" s="24"/>
      <c r="D296" s="3">
        <f>SUM(D297:D298)</f>
        <v>999032</v>
      </c>
      <c r="E296" s="4">
        <f t="shared" si="7"/>
        <v>0.131</v>
      </c>
      <c r="F296" s="3">
        <f>SUM(F297:F298)</f>
        <v>1020920</v>
      </c>
      <c r="G296" s="4">
        <f t="shared" si="8"/>
        <v>0.116</v>
      </c>
    </row>
    <row r="297" spans="1:7" ht="24.75" customHeight="1">
      <c r="A297" s="23"/>
      <c r="B297" s="22" t="s">
        <v>8</v>
      </c>
      <c r="C297" s="1" t="s">
        <v>14</v>
      </c>
      <c r="D297" s="3">
        <v>561608</v>
      </c>
      <c r="E297" s="4">
        <f t="shared" si="7"/>
        <v>0.074</v>
      </c>
      <c r="F297" s="3">
        <v>573206</v>
      </c>
      <c r="G297" s="4">
        <f t="shared" si="8"/>
        <v>0.065</v>
      </c>
    </row>
    <row r="298" spans="1:7" ht="24.75" customHeight="1">
      <c r="A298" s="23"/>
      <c r="B298" s="25"/>
      <c r="C298" s="1" t="s">
        <v>22</v>
      </c>
      <c r="D298" s="3">
        <v>437424</v>
      </c>
      <c r="E298" s="4">
        <f t="shared" si="7"/>
        <v>0.057</v>
      </c>
      <c r="F298" s="3">
        <v>447714</v>
      </c>
      <c r="G298" s="4">
        <f t="shared" si="8"/>
        <v>0.051</v>
      </c>
    </row>
    <row r="299" spans="1:7" ht="24.75" customHeight="1">
      <c r="A299" s="23"/>
      <c r="B299" s="24" t="s">
        <v>21</v>
      </c>
      <c r="C299" s="24"/>
      <c r="D299" s="3">
        <v>229523</v>
      </c>
      <c r="E299" s="4">
        <f t="shared" si="7"/>
        <v>0.03</v>
      </c>
      <c r="F299" s="3">
        <v>310255</v>
      </c>
      <c r="G299" s="4">
        <f t="shared" si="8"/>
        <v>0.035</v>
      </c>
    </row>
    <row r="300" spans="1:7" ht="24.75" customHeight="1">
      <c r="A300" s="23"/>
      <c r="B300" s="24" t="s">
        <v>15</v>
      </c>
      <c r="C300" s="24"/>
      <c r="D300" s="3">
        <v>0</v>
      </c>
      <c r="E300" s="4">
        <f t="shared" si="7"/>
        <v>0</v>
      </c>
      <c r="F300" s="3">
        <v>0</v>
      </c>
      <c r="G300" s="4">
        <f t="shared" si="8"/>
        <v>0</v>
      </c>
    </row>
    <row r="301" spans="1:7" ht="24.75" customHeight="1">
      <c r="A301" s="23"/>
      <c r="B301" s="24" t="s">
        <v>19</v>
      </c>
      <c r="C301" s="24"/>
      <c r="D301" s="3">
        <v>45000</v>
      </c>
      <c r="E301" s="4">
        <f t="shared" si="7"/>
        <v>0.006</v>
      </c>
      <c r="F301" s="3">
        <v>45000</v>
      </c>
      <c r="G301" s="4">
        <f t="shared" si="8"/>
        <v>0.005</v>
      </c>
    </row>
    <row r="302" spans="1:7" ht="24.75" customHeight="1">
      <c r="A302" s="23"/>
      <c r="B302" s="24" t="s">
        <v>20</v>
      </c>
      <c r="C302" s="24"/>
      <c r="D302" s="3">
        <v>995468</v>
      </c>
      <c r="E302" s="4">
        <f t="shared" si="7"/>
        <v>0.131</v>
      </c>
      <c r="F302" s="3">
        <v>1068701</v>
      </c>
      <c r="G302" s="4">
        <f t="shared" si="8"/>
        <v>0.122</v>
      </c>
    </row>
    <row r="303" spans="1:7" ht="24.75" customHeight="1" thickBot="1">
      <c r="A303" s="23"/>
      <c r="B303" s="26" t="s">
        <v>17</v>
      </c>
      <c r="C303" s="27"/>
      <c r="D303" s="11">
        <f>D294+D295+D296+D299+D300+D301+D302</f>
        <v>3889022</v>
      </c>
      <c r="E303" s="4">
        <f>E294+E295+E296+E299+E300+E301+E302</f>
        <v>0.51</v>
      </c>
      <c r="F303" s="11">
        <f>F294+F295+F296+F299+F300+F301+F302</f>
        <v>4142418</v>
      </c>
      <c r="G303" s="4">
        <f>G294+G295+G296+G299+G300+G301+G302</f>
        <v>0.472</v>
      </c>
    </row>
    <row r="304" spans="1:7" ht="47.25" customHeight="1">
      <c r="A304" s="19" t="s">
        <v>18</v>
      </c>
      <c r="B304" s="20"/>
      <c r="C304" s="21"/>
      <c r="D304" s="13">
        <f>D287+D293+D303</f>
        <v>7620714</v>
      </c>
      <c r="E304" s="14">
        <f>E287+E293+E303</f>
        <v>1</v>
      </c>
      <c r="F304" s="13">
        <f>F287+F293+F303</f>
        <v>8776873</v>
      </c>
      <c r="G304" s="14">
        <f>G287+G293+G303</f>
        <v>1</v>
      </c>
    </row>
    <row r="305" spans="6:7" ht="13.5">
      <c r="F305" s="15"/>
      <c r="G305" s="15"/>
    </row>
    <row r="307" spans="4:7" ht="13.5">
      <c r="D307" s="37" t="s">
        <v>2</v>
      </c>
      <c r="E307" s="37"/>
      <c r="F307" s="37" t="s">
        <v>2</v>
      </c>
      <c r="G307" s="37"/>
    </row>
    <row r="308" spans="1:7" ht="24.75" customHeight="1">
      <c r="A308" s="38"/>
      <c r="B308" s="38"/>
      <c r="C308" s="38"/>
      <c r="D308" s="39" t="s">
        <v>53</v>
      </c>
      <c r="E308" s="39"/>
      <c r="F308" s="39" t="s">
        <v>54</v>
      </c>
      <c r="G308" s="39"/>
    </row>
    <row r="309" spans="1:7" ht="24.75" customHeight="1">
      <c r="A309" s="38"/>
      <c r="B309" s="38"/>
      <c r="C309" s="38"/>
      <c r="D309" s="7" t="s">
        <v>0</v>
      </c>
      <c r="E309" s="7" t="s">
        <v>1</v>
      </c>
      <c r="F309" s="7" t="s">
        <v>0</v>
      </c>
      <c r="G309" s="7" t="s">
        <v>1</v>
      </c>
    </row>
    <row r="310" spans="1:7" ht="24.75" customHeight="1">
      <c r="A310" s="22" t="s">
        <v>4</v>
      </c>
      <c r="B310" s="40" t="s">
        <v>25</v>
      </c>
      <c r="C310" s="40"/>
      <c r="D310" s="3">
        <v>1470312</v>
      </c>
      <c r="E310" s="4">
        <f aca="true" t="shared" si="9" ref="E310:E315">ROUND(D310/$D$333,3)</f>
        <v>0.159</v>
      </c>
      <c r="F310" s="3">
        <v>1903922</v>
      </c>
      <c r="G310" s="4">
        <f>ROUND(F310/$F$333,3)</f>
        <v>0.156</v>
      </c>
    </row>
    <row r="311" spans="1:7" ht="24.75" customHeight="1">
      <c r="A311" s="23"/>
      <c r="B311" s="40" t="s">
        <v>5</v>
      </c>
      <c r="C311" s="40"/>
      <c r="D311" s="3">
        <v>990214</v>
      </c>
      <c r="E311" s="4">
        <f t="shared" si="9"/>
        <v>0.107</v>
      </c>
      <c r="F311" s="3">
        <v>975849</v>
      </c>
      <c r="G311" s="4">
        <f aca="true" t="shared" si="10" ref="G311:G333">ROUND(F311/$F$333,3)</f>
        <v>0.08</v>
      </c>
    </row>
    <row r="312" spans="1:7" ht="24.75" customHeight="1">
      <c r="A312" s="23"/>
      <c r="B312" s="40" t="s">
        <v>24</v>
      </c>
      <c r="C312" s="40"/>
      <c r="D312" s="3">
        <v>1384427</v>
      </c>
      <c r="E312" s="4">
        <f t="shared" si="9"/>
        <v>0.149</v>
      </c>
      <c r="F312" s="3">
        <v>1308842</v>
      </c>
      <c r="G312" s="4">
        <f t="shared" si="10"/>
        <v>0.108</v>
      </c>
    </row>
    <row r="313" spans="1:7" ht="24.75" customHeight="1">
      <c r="A313" s="23"/>
      <c r="B313" s="41" t="s">
        <v>3</v>
      </c>
      <c r="C313" s="41"/>
      <c r="D313" s="3">
        <f>SUM(D314:D315)</f>
        <v>202521</v>
      </c>
      <c r="E313" s="4">
        <f t="shared" si="9"/>
        <v>0.022</v>
      </c>
      <c r="F313" s="3">
        <f>SUM(F314:F315)</f>
        <v>214736</v>
      </c>
      <c r="G313" s="4">
        <f t="shared" si="10"/>
        <v>0.018</v>
      </c>
    </row>
    <row r="314" spans="1:7" ht="24.75" customHeight="1">
      <c r="A314" s="23"/>
      <c r="B314" s="22" t="s">
        <v>8</v>
      </c>
      <c r="C314" s="9" t="s">
        <v>34</v>
      </c>
      <c r="D314" s="3">
        <v>202509</v>
      </c>
      <c r="E314" s="4">
        <f t="shared" si="9"/>
        <v>0.022</v>
      </c>
      <c r="F314" s="3">
        <v>214736</v>
      </c>
      <c r="G314" s="4">
        <f t="shared" si="10"/>
        <v>0.018</v>
      </c>
    </row>
    <row r="315" spans="1:7" ht="24.75" customHeight="1">
      <c r="A315" s="23"/>
      <c r="B315" s="25"/>
      <c r="C315" s="8" t="s">
        <v>33</v>
      </c>
      <c r="D315" s="3">
        <v>12</v>
      </c>
      <c r="E315" s="4">
        <f t="shared" si="9"/>
        <v>0</v>
      </c>
      <c r="F315" s="3">
        <v>0</v>
      </c>
      <c r="G315" s="4">
        <f t="shared" si="10"/>
        <v>0</v>
      </c>
    </row>
    <row r="316" spans="1:7" ht="24.75" customHeight="1">
      <c r="A316" s="25"/>
      <c r="B316" s="28" t="s">
        <v>16</v>
      </c>
      <c r="C316" s="29"/>
      <c r="D316" s="3">
        <f>D310+D312+D313</f>
        <v>3057260</v>
      </c>
      <c r="E316" s="4">
        <f>E310+E312+E313</f>
        <v>0.33</v>
      </c>
      <c r="F316" s="3">
        <f>F310+F312+F313</f>
        <v>3427500</v>
      </c>
      <c r="G316" s="4">
        <f t="shared" si="10"/>
        <v>0.282</v>
      </c>
    </row>
    <row r="317" spans="1:7" ht="24.75" customHeight="1">
      <c r="A317" s="30" t="s">
        <v>6</v>
      </c>
      <c r="B317" s="24" t="s">
        <v>7</v>
      </c>
      <c r="C317" s="24"/>
      <c r="D317" s="3">
        <f>SUM(D318:D319)</f>
        <v>1499314</v>
      </c>
      <c r="E317" s="4">
        <f>ROUND(D317/$D$333,3)</f>
        <v>0.162</v>
      </c>
      <c r="F317" s="3">
        <f>SUM(F318:F319)</f>
        <v>1815947</v>
      </c>
      <c r="G317" s="4">
        <f t="shared" si="10"/>
        <v>0.149</v>
      </c>
    </row>
    <row r="318" spans="1:7" ht="24.75" customHeight="1">
      <c r="A318" s="31"/>
      <c r="B318" s="22" t="s">
        <v>8</v>
      </c>
      <c r="C318" s="1" t="s">
        <v>9</v>
      </c>
      <c r="D318" s="3">
        <v>509550</v>
      </c>
      <c r="E318" s="4">
        <f>ROUND(D318/$D$333,3)</f>
        <v>0.055</v>
      </c>
      <c r="F318" s="3">
        <v>854855</v>
      </c>
      <c r="G318" s="4">
        <f t="shared" si="10"/>
        <v>0.07</v>
      </c>
    </row>
    <row r="319" spans="1:7" ht="24.75" customHeight="1">
      <c r="A319" s="31"/>
      <c r="B319" s="25"/>
      <c r="C319" s="1" t="s">
        <v>10</v>
      </c>
      <c r="D319" s="3">
        <v>989764</v>
      </c>
      <c r="E319" s="4">
        <f>ROUND(D319/$D$333,3)</f>
        <v>0.107</v>
      </c>
      <c r="F319" s="3">
        <v>961092</v>
      </c>
      <c r="G319" s="4">
        <f t="shared" si="10"/>
        <v>0.079</v>
      </c>
    </row>
    <row r="320" spans="1:7" ht="24.75" customHeight="1">
      <c r="A320" s="31"/>
      <c r="B320" s="33" t="s">
        <v>27</v>
      </c>
      <c r="C320" s="34"/>
      <c r="D320" s="10">
        <v>0</v>
      </c>
      <c r="E320" s="4">
        <f>ROUND(D320/$D$333,3)</f>
        <v>0</v>
      </c>
      <c r="F320" s="10">
        <v>0</v>
      </c>
      <c r="G320" s="4">
        <f t="shared" si="10"/>
        <v>0</v>
      </c>
    </row>
    <row r="321" spans="1:7" ht="24.75" customHeight="1">
      <c r="A321" s="31"/>
      <c r="B321" s="35" t="s">
        <v>42</v>
      </c>
      <c r="C321" s="36"/>
      <c r="D321" s="10">
        <v>0</v>
      </c>
      <c r="E321" s="4">
        <f>ROUND(D321/$D$333,3)</f>
        <v>0</v>
      </c>
      <c r="F321" s="10">
        <v>0</v>
      </c>
      <c r="G321" s="4">
        <f t="shared" si="10"/>
        <v>0</v>
      </c>
    </row>
    <row r="322" spans="1:7" ht="24.75" customHeight="1">
      <c r="A322" s="32"/>
      <c r="B322" s="28" t="s">
        <v>16</v>
      </c>
      <c r="C322" s="29"/>
      <c r="D322" s="3">
        <f>D317+D320+D321</f>
        <v>1499314</v>
      </c>
      <c r="E322" s="4">
        <f>E317+E320+E321</f>
        <v>0.162</v>
      </c>
      <c r="F322" s="3">
        <f>F317+F320+F321</f>
        <v>1815947</v>
      </c>
      <c r="G322" s="4">
        <f t="shared" si="10"/>
        <v>0.149</v>
      </c>
    </row>
    <row r="323" spans="1:7" ht="24.75" customHeight="1">
      <c r="A323" s="22" t="s">
        <v>11</v>
      </c>
      <c r="B323" s="24" t="s">
        <v>23</v>
      </c>
      <c r="C323" s="24"/>
      <c r="D323" s="3">
        <v>1613447</v>
      </c>
      <c r="E323" s="4">
        <f>ROUND(D323/$D$333,3)</f>
        <v>0.174</v>
      </c>
      <c r="F323" s="3">
        <v>1400324</v>
      </c>
      <c r="G323" s="4">
        <f t="shared" si="10"/>
        <v>0.115</v>
      </c>
    </row>
    <row r="324" spans="1:7" ht="24.75" customHeight="1">
      <c r="A324" s="23"/>
      <c r="B324" s="24" t="s">
        <v>12</v>
      </c>
      <c r="C324" s="24"/>
      <c r="D324" s="3">
        <v>77195</v>
      </c>
      <c r="E324" s="4">
        <f aca="true" t="shared" si="11" ref="E324:E331">ROUND(D324/$D$333,3)</f>
        <v>0.008</v>
      </c>
      <c r="F324" s="3">
        <v>79462</v>
      </c>
      <c r="G324" s="4">
        <v>0.006</v>
      </c>
    </row>
    <row r="325" spans="1:7" ht="24.75" customHeight="1">
      <c r="A325" s="23"/>
      <c r="B325" s="24" t="s">
        <v>13</v>
      </c>
      <c r="C325" s="24"/>
      <c r="D325" s="3">
        <f>SUM(D326:D327)</f>
        <v>1162287</v>
      </c>
      <c r="E325" s="4">
        <v>0.126</v>
      </c>
      <c r="F325" s="3">
        <f>SUM(F326:F327)</f>
        <v>3815598</v>
      </c>
      <c r="G325" s="4">
        <v>0.314</v>
      </c>
    </row>
    <row r="326" spans="1:7" ht="24.75" customHeight="1">
      <c r="A326" s="23"/>
      <c r="B326" s="22" t="s">
        <v>8</v>
      </c>
      <c r="C326" s="1" t="s">
        <v>14</v>
      </c>
      <c r="D326" s="3">
        <v>636391</v>
      </c>
      <c r="E326" s="4">
        <f t="shared" si="11"/>
        <v>0.069</v>
      </c>
      <c r="F326" s="3">
        <v>595828</v>
      </c>
      <c r="G326" s="4">
        <f t="shared" si="10"/>
        <v>0.049</v>
      </c>
    </row>
    <row r="327" spans="1:7" ht="24.75" customHeight="1">
      <c r="A327" s="23"/>
      <c r="B327" s="25"/>
      <c r="C327" s="1" t="s">
        <v>22</v>
      </c>
      <c r="D327" s="3">
        <v>525896</v>
      </c>
      <c r="E327" s="4">
        <f t="shared" si="11"/>
        <v>0.057</v>
      </c>
      <c r="F327" s="3">
        <v>3219770</v>
      </c>
      <c r="G327" s="4">
        <f t="shared" si="10"/>
        <v>0.265</v>
      </c>
    </row>
    <row r="328" spans="1:7" ht="24.75" customHeight="1">
      <c r="A328" s="23"/>
      <c r="B328" s="24" t="s">
        <v>21</v>
      </c>
      <c r="C328" s="24"/>
      <c r="D328" s="3">
        <v>755780</v>
      </c>
      <c r="E328" s="4">
        <v>0.081</v>
      </c>
      <c r="F328" s="3">
        <v>225219</v>
      </c>
      <c r="G328" s="4">
        <f t="shared" si="10"/>
        <v>0.019</v>
      </c>
    </row>
    <row r="329" spans="1:7" ht="24.75" customHeight="1">
      <c r="A329" s="23"/>
      <c r="B329" s="24" t="s">
        <v>15</v>
      </c>
      <c r="C329" s="24"/>
      <c r="D329" s="3">
        <v>0</v>
      </c>
      <c r="E329" s="4">
        <f t="shared" si="11"/>
        <v>0</v>
      </c>
      <c r="F329" s="3">
        <v>0</v>
      </c>
      <c r="G329" s="4">
        <f t="shared" si="10"/>
        <v>0</v>
      </c>
    </row>
    <row r="330" spans="1:7" ht="24.75" customHeight="1">
      <c r="A330" s="23"/>
      <c r="B330" s="24" t="s">
        <v>19</v>
      </c>
      <c r="C330" s="24"/>
      <c r="D330" s="3">
        <v>45000</v>
      </c>
      <c r="E330" s="4">
        <f t="shared" si="11"/>
        <v>0.005</v>
      </c>
      <c r="F330" s="3">
        <v>295000</v>
      </c>
      <c r="G330" s="4">
        <f t="shared" si="10"/>
        <v>0.024</v>
      </c>
    </row>
    <row r="331" spans="1:7" ht="24.75" customHeight="1">
      <c r="A331" s="23"/>
      <c r="B331" s="24" t="s">
        <v>20</v>
      </c>
      <c r="C331" s="24"/>
      <c r="D331" s="3">
        <v>1056067</v>
      </c>
      <c r="E331" s="4">
        <f t="shared" si="11"/>
        <v>0.114</v>
      </c>
      <c r="F331" s="3">
        <v>1112052</v>
      </c>
      <c r="G331" s="4">
        <f t="shared" si="10"/>
        <v>0.091</v>
      </c>
    </row>
    <row r="332" spans="1:7" ht="24.75" customHeight="1" thickBot="1">
      <c r="A332" s="23"/>
      <c r="B332" s="26" t="s">
        <v>17</v>
      </c>
      <c r="C332" s="27"/>
      <c r="D332" s="11">
        <f>D323+D324+D325+D328+D329+D330+D331</f>
        <v>4709776</v>
      </c>
      <c r="E332" s="4">
        <f>E323+E324+E325+E328+E329+E330+E331</f>
        <v>0.508</v>
      </c>
      <c r="F332" s="11">
        <f>F323+F324+F325+F328+F329+F330+F331</f>
        <v>6927655</v>
      </c>
      <c r="G332" s="17">
        <f t="shared" si="10"/>
        <v>0.569</v>
      </c>
    </row>
    <row r="333" spans="1:7" ht="47.25" customHeight="1">
      <c r="A333" s="19" t="s">
        <v>18</v>
      </c>
      <c r="B333" s="20"/>
      <c r="C333" s="21"/>
      <c r="D333" s="13">
        <f>D316+D322+D332</f>
        <v>9266350</v>
      </c>
      <c r="E333" s="14">
        <f>E316+E322+E332</f>
        <v>1</v>
      </c>
      <c r="F333" s="13">
        <f>F316+F322+F332</f>
        <v>12171102</v>
      </c>
      <c r="G333" s="18">
        <f t="shared" si="10"/>
        <v>1</v>
      </c>
    </row>
    <row r="338" spans="4:7" ht="13.5">
      <c r="D338" s="37" t="s">
        <v>2</v>
      </c>
      <c r="E338" s="37"/>
      <c r="F338" s="37" t="s">
        <v>2</v>
      </c>
      <c r="G338" s="37"/>
    </row>
    <row r="339" spans="1:7" ht="24.75" customHeight="1">
      <c r="A339" s="38"/>
      <c r="B339" s="38"/>
      <c r="C339" s="38"/>
      <c r="D339" s="39" t="s">
        <v>55</v>
      </c>
      <c r="E339" s="39"/>
      <c r="F339" s="39"/>
      <c r="G339" s="39"/>
    </row>
    <row r="340" spans="1:7" ht="24.75" customHeight="1">
      <c r="A340" s="38"/>
      <c r="B340" s="38"/>
      <c r="C340" s="38"/>
      <c r="D340" s="7" t="s">
        <v>0</v>
      </c>
      <c r="E340" s="7" t="s">
        <v>1</v>
      </c>
      <c r="F340" s="7"/>
      <c r="G340" s="7"/>
    </row>
    <row r="341" spans="1:7" ht="24.75" customHeight="1">
      <c r="A341" s="22" t="s">
        <v>4</v>
      </c>
      <c r="B341" s="40" t="s">
        <v>25</v>
      </c>
      <c r="C341" s="40"/>
      <c r="D341" s="3">
        <v>1918964</v>
      </c>
      <c r="E341" s="4">
        <f aca="true" t="shared" si="12" ref="E341:E346">ROUND(D341/$D$364,3)</f>
        <v>0.196</v>
      </c>
      <c r="F341" s="3"/>
      <c r="G341" s="4"/>
    </row>
    <row r="342" spans="1:7" ht="24.75" customHeight="1">
      <c r="A342" s="23"/>
      <c r="B342" s="40" t="s">
        <v>5</v>
      </c>
      <c r="C342" s="40"/>
      <c r="D342" s="3">
        <v>956608</v>
      </c>
      <c r="E342" s="4">
        <f t="shared" si="12"/>
        <v>0.098</v>
      </c>
      <c r="F342" s="3"/>
      <c r="G342" s="4"/>
    </row>
    <row r="343" spans="1:7" ht="24.75" customHeight="1">
      <c r="A343" s="23"/>
      <c r="B343" s="40" t="s">
        <v>24</v>
      </c>
      <c r="C343" s="40"/>
      <c r="D343" s="3">
        <v>1927059</v>
      </c>
      <c r="E343" s="4">
        <f t="shared" si="12"/>
        <v>0.197</v>
      </c>
      <c r="F343" s="3"/>
      <c r="G343" s="4"/>
    </row>
    <row r="344" spans="1:7" ht="24.75" customHeight="1">
      <c r="A344" s="23"/>
      <c r="B344" s="41" t="s">
        <v>3</v>
      </c>
      <c r="C344" s="41"/>
      <c r="D344" s="3">
        <f>SUM(D345:D346)</f>
        <v>234054</v>
      </c>
      <c r="E344" s="4">
        <f t="shared" si="12"/>
        <v>0.024</v>
      </c>
      <c r="F344" s="3"/>
      <c r="G344" s="4"/>
    </row>
    <row r="345" spans="1:7" ht="24.75" customHeight="1">
      <c r="A345" s="23"/>
      <c r="B345" s="22" t="s">
        <v>8</v>
      </c>
      <c r="C345" s="9" t="s">
        <v>34</v>
      </c>
      <c r="D345" s="3">
        <v>234054</v>
      </c>
      <c r="E345" s="4">
        <f t="shared" si="12"/>
        <v>0.024</v>
      </c>
      <c r="F345" s="3"/>
      <c r="G345" s="4"/>
    </row>
    <row r="346" spans="1:7" ht="24.75" customHeight="1">
      <c r="A346" s="23"/>
      <c r="B346" s="25"/>
      <c r="C346" s="8" t="s">
        <v>33</v>
      </c>
      <c r="D346" s="3">
        <v>0</v>
      </c>
      <c r="E346" s="4">
        <f t="shared" si="12"/>
        <v>0</v>
      </c>
      <c r="F346" s="3"/>
      <c r="G346" s="4"/>
    </row>
    <row r="347" spans="1:7" ht="24.75" customHeight="1">
      <c r="A347" s="25"/>
      <c r="B347" s="28" t="s">
        <v>16</v>
      </c>
      <c r="C347" s="29"/>
      <c r="D347" s="3">
        <f>D341+D343+D344</f>
        <v>4080077</v>
      </c>
      <c r="E347" s="4">
        <f>E341+E343+E344</f>
        <v>0.41700000000000004</v>
      </c>
      <c r="F347" s="3"/>
      <c r="G347" s="4"/>
    </row>
    <row r="348" spans="1:7" ht="24.75" customHeight="1">
      <c r="A348" s="30" t="s">
        <v>6</v>
      </c>
      <c r="B348" s="24" t="s">
        <v>7</v>
      </c>
      <c r="C348" s="24"/>
      <c r="D348" s="3">
        <f>SUM(D349:D350)</f>
        <v>1150240</v>
      </c>
      <c r="E348" s="4">
        <f>ROUND(D348/$D$364,3)</f>
        <v>0.117</v>
      </c>
      <c r="F348" s="3"/>
      <c r="G348" s="4"/>
    </row>
    <row r="349" spans="1:7" ht="24.75" customHeight="1">
      <c r="A349" s="31"/>
      <c r="B349" s="22" t="s">
        <v>8</v>
      </c>
      <c r="C349" s="1" t="s">
        <v>9</v>
      </c>
      <c r="D349" s="3">
        <v>848193</v>
      </c>
      <c r="E349" s="4">
        <v>0.086</v>
      </c>
      <c r="F349" s="3"/>
      <c r="G349" s="4"/>
    </row>
    <row r="350" spans="1:7" ht="24.75" customHeight="1">
      <c r="A350" s="31"/>
      <c r="B350" s="25"/>
      <c r="C350" s="1" t="s">
        <v>10</v>
      </c>
      <c r="D350" s="3">
        <v>302047</v>
      </c>
      <c r="E350" s="4">
        <f>ROUND(D350/$D$364,3)</f>
        <v>0.031</v>
      </c>
      <c r="F350" s="3"/>
      <c r="G350" s="4"/>
    </row>
    <row r="351" spans="1:7" ht="24.75" customHeight="1">
      <c r="A351" s="31"/>
      <c r="B351" s="33" t="s">
        <v>27</v>
      </c>
      <c r="C351" s="34"/>
      <c r="D351" s="10">
        <v>0</v>
      </c>
      <c r="E351" s="4">
        <f>ROUND(D351/$D$364,3)</f>
        <v>0</v>
      </c>
      <c r="F351" s="10"/>
      <c r="G351" s="4"/>
    </row>
    <row r="352" spans="1:7" ht="24.75" customHeight="1">
      <c r="A352" s="31"/>
      <c r="B352" s="35" t="s">
        <v>42</v>
      </c>
      <c r="C352" s="36"/>
      <c r="D352" s="10">
        <v>0</v>
      </c>
      <c r="E352" s="4">
        <f>ROUND(D352/$D$364,3)</f>
        <v>0</v>
      </c>
      <c r="F352" s="10"/>
      <c r="G352" s="4"/>
    </row>
    <row r="353" spans="1:7" ht="24.75" customHeight="1">
      <c r="A353" s="32"/>
      <c r="B353" s="28" t="s">
        <v>16</v>
      </c>
      <c r="C353" s="29"/>
      <c r="D353" s="3">
        <f>D348+D351+D352</f>
        <v>1150240</v>
      </c>
      <c r="E353" s="4">
        <f>E348+E351+E352</f>
        <v>0.117</v>
      </c>
      <c r="F353" s="3"/>
      <c r="G353" s="4"/>
    </row>
    <row r="354" spans="1:7" ht="24.75" customHeight="1">
      <c r="A354" s="22" t="s">
        <v>11</v>
      </c>
      <c r="B354" s="24" t="s">
        <v>23</v>
      </c>
      <c r="C354" s="24"/>
      <c r="D354" s="3">
        <v>1522347</v>
      </c>
      <c r="E354" s="4">
        <f>ROUND(D354/$D$364,3)</f>
        <v>0.155</v>
      </c>
      <c r="F354" s="3"/>
      <c r="G354" s="4"/>
    </row>
    <row r="355" spans="1:7" ht="24.75" customHeight="1">
      <c r="A355" s="23"/>
      <c r="B355" s="24" t="s">
        <v>12</v>
      </c>
      <c r="C355" s="24"/>
      <c r="D355" s="3">
        <v>95949</v>
      </c>
      <c r="E355" s="4">
        <f aca="true" t="shared" si="13" ref="E355:E361">ROUND(D355/$D$364,3)</f>
        <v>0.01</v>
      </c>
      <c r="F355" s="3"/>
      <c r="G355" s="4"/>
    </row>
    <row r="356" spans="1:7" ht="24.75" customHeight="1">
      <c r="A356" s="23"/>
      <c r="B356" s="24" t="s">
        <v>13</v>
      </c>
      <c r="C356" s="24"/>
      <c r="D356" s="3">
        <f>SUM(D357:D358)</f>
        <v>1380486</v>
      </c>
      <c r="E356" s="4">
        <f t="shared" si="13"/>
        <v>0.141</v>
      </c>
      <c r="F356" s="3"/>
      <c r="G356" s="4"/>
    </row>
    <row r="357" spans="1:7" ht="24.75" customHeight="1">
      <c r="A357" s="23"/>
      <c r="B357" s="22" t="s">
        <v>8</v>
      </c>
      <c r="C357" s="1" t="s">
        <v>14</v>
      </c>
      <c r="D357" s="3">
        <v>576979</v>
      </c>
      <c r="E357" s="4">
        <f t="shared" si="13"/>
        <v>0.059</v>
      </c>
      <c r="F357" s="3"/>
      <c r="G357" s="4"/>
    </row>
    <row r="358" spans="1:7" ht="24.75" customHeight="1">
      <c r="A358" s="23"/>
      <c r="B358" s="25"/>
      <c r="C358" s="1" t="s">
        <v>22</v>
      </c>
      <c r="D358" s="3">
        <v>803507</v>
      </c>
      <c r="E358" s="4">
        <f t="shared" si="13"/>
        <v>0.082</v>
      </c>
      <c r="F358" s="3"/>
      <c r="G358" s="4"/>
    </row>
    <row r="359" spans="1:7" ht="24.75" customHeight="1">
      <c r="A359" s="23"/>
      <c r="B359" s="24" t="s">
        <v>21</v>
      </c>
      <c r="C359" s="24"/>
      <c r="D359" s="3">
        <v>307641</v>
      </c>
      <c r="E359" s="4">
        <f t="shared" si="13"/>
        <v>0.031</v>
      </c>
      <c r="F359" s="3"/>
      <c r="G359" s="4"/>
    </row>
    <row r="360" spans="1:7" ht="24.75" customHeight="1">
      <c r="A360" s="23"/>
      <c r="B360" s="24" t="s">
        <v>15</v>
      </c>
      <c r="C360" s="24"/>
      <c r="D360" s="3">
        <v>0</v>
      </c>
      <c r="E360" s="4">
        <f t="shared" si="13"/>
        <v>0</v>
      </c>
      <c r="F360" s="3"/>
      <c r="G360" s="4"/>
    </row>
    <row r="361" spans="1:7" ht="24.75" customHeight="1">
      <c r="A361" s="23"/>
      <c r="B361" s="24" t="s">
        <v>19</v>
      </c>
      <c r="C361" s="24"/>
      <c r="D361" s="3">
        <v>49000</v>
      </c>
      <c r="E361" s="4">
        <f t="shared" si="13"/>
        <v>0.005</v>
      </c>
      <c r="F361" s="3"/>
      <c r="G361" s="4"/>
    </row>
    <row r="362" spans="1:7" ht="24.75" customHeight="1">
      <c r="A362" s="23"/>
      <c r="B362" s="24" t="s">
        <v>20</v>
      </c>
      <c r="C362" s="24"/>
      <c r="D362" s="3">
        <v>1209506</v>
      </c>
      <c r="E362" s="4">
        <v>0.124</v>
      </c>
      <c r="F362" s="3"/>
      <c r="G362" s="4"/>
    </row>
    <row r="363" spans="1:7" ht="24.75" customHeight="1" thickBot="1">
      <c r="A363" s="23"/>
      <c r="B363" s="26" t="s">
        <v>17</v>
      </c>
      <c r="C363" s="27"/>
      <c r="D363" s="11">
        <f>D354+D355+D356+D359+D360+D361+D362</f>
        <v>4564929</v>
      </c>
      <c r="E363" s="4">
        <f>E354+E355+E356+E359+E360+E361+E362</f>
        <v>0.46599999999999997</v>
      </c>
      <c r="F363" s="11"/>
      <c r="G363" s="17"/>
    </row>
    <row r="364" spans="1:7" ht="47.25" customHeight="1">
      <c r="A364" s="19" t="s">
        <v>18</v>
      </c>
      <c r="B364" s="20"/>
      <c r="C364" s="21"/>
      <c r="D364" s="13">
        <f>D347+D353+D363</f>
        <v>9795246</v>
      </c>
      <c r="E364" s="14">
        <f>E347+E353+E363</f>
        <v>1</v>
      </c>
      <c r="F364" s="13"/>
      <c r="G364" s="18"/>
    </row>
  </sheetData>
  <sheetProtection/>
  <mergeCells count="364">
    <mergeCell ref="A304:C304"/>
    <mergeCell ref="A294:A303"/>
    <mergeCell ref="B294:C294"/>
    <mergeCell ref="B295:C295"/>
    <mergeCell ref="B296:C296"/>
    <mergeCell ref="B297:B298"/>
    <mergeCell ref="B299:C299"/>
    <mergeCell ref="B300:C300"/>
    <mergeCell ref="B301:C301"/>
    <mergeCell ref="B302:C302"/>
    <mergeCell ref="B303:C303"/>
    <mergeCell ref="B287:C287"/>
    <mergeCell ref="A288:A293"/>
    <mergeCell ref="B288:C288"/>
    <mergeCell ref="B289:B290"/>
    <mergeCell ref="B291:C291"/>
    <mergeCell ref="B292:C292"/>
    <mergeCell ref="B293:C293"/>
    <mergeCell ref="D278:E278"/>
    <mergeCell ref="A279:C280"/>
    <mergeCell ref="D279:E279"/>
    <mergeCell ref="A281:A287"/>
    <mergeCell ref="B281:C281"/>
    <mergeCell ref="B282:C282"/>
    <mergeCell ref="B283:C283"/>
    <mergeCell ref="B284:C284"/>
    <mergeCell ref="B285:B286"/>
    <mergeCell ref="A275:C275"/>
    <mergeCell ref="A265:A274"/>
    <mergeCell ref="B265:C265"/>
    <mergeCell ref="B266:C266"/>
    <mergeCell ref="B267:C267"/>
    <mergeCell ref="B268:B269"/>
    <mergeCell ref="B270:C270"/>
    <mergeCell ref="B271:C271"/>
    <mergeCell ref="B272:C272"/>
    <mergeCell ref="B273:C273"/>
    <mergeCell ref="B274:C274"/>
    <mergeCell ref="B256:B257"/>
    <mergeCell ref="B258:C258"/>
    <mergeCell ref="A259:A264"/>
    <mergeCell ref="B259:C259"/>
    <mergeCell ref="B260:B261"/>
    <mergeCell ref="B262:C262"/>
    <mergeCell ref="B263:C263"/>
    <mergeCell ref="B264:C264"/>
    <mergeCell ref="F249:G249"/>
    <mergeCell ref="A250:C251"/>
    <mergeCell ref="D250:E250"/>
    <mergeCell ref="F250:G250"/>
    <mergeCell ref="A252:A258"/>
    <mergeCell ref="B252:C252"/>
    <mergeCell ref="B253:C253"/>
    <mergeCell ref="B254:C254"/>
    <mergeCell ref="B255:C255"/>
    <mergeCell ref="A247:C247"/>
    <mergeCell ref="A237:A246"/>
    <mergeCell ref="B237:C237"/>
    <mergeCell ref="B238:C238"/>
    <mergeCell ref="B239:C239"/>
    <mergeCell ref="B240:B241"/>
    <mergeCell ref="B242:C242"/>
    <mergeCell ref="B243:C243"/>
    <mergeCell ref="B244:C244"/>
    <mergeCell ref="B245:C245"/>
    <mergeCell ref="B246:C246"/>
    <mergeCell ref="B230:C230"/>
    <mergeCell ref="A231:A236"/>
    <mergeCell ref="B231:C231"/>
    <mergeCell ref="B232:B233"/>
    <mergeCell ref="B234:C234"/>
    <mergeCell ref="B235:C235"/>
    <mergeCell ref="B236:C236"/>
    <mergeCell ref="F221:G221"/>
    <mergeCell ref="A222:C223"/>
    <mergeCell ref="D222:E222"/>
    <mergeCell ref="F222:G222"/>
    <mergeCell ref="A224:A230"/>
    <mergeCell ref="B224:C224"/>
    <mergeCell ref="B225:C225"/>
    <mergeCell ref="B226:C226"/>
    <mergeCell ref="B227:C227"/>
    <mergeCell ref="B228:B229"/>
    <mergeCell ref="A191:C191"/>
    <mergeCell ref="A181:A190"/>
    <mergeCell ref="B181:C181"/>
    <mergeCell ref="B182:C182"/>
    <mergeCell ref="B183:C183"/>
    <mergeCell ref="B184:B185"/>
    <mergeCell ref="B186:C186"/>
    <mergeCell ref="B187:C187"/>
    <mergeCell ref="B188:C188"/>
    <mergeCell ref="B189:C189"/>
    <mergeCell ref="B190:C190"/>
    <mergeCell ref="B172:B173"/>
    <mergeCell ref="B174:C174"/>
    <mergeCell ref="A175:A180"/>
    <mergeCell ref="B175:C175"/>
    <mergeCell ref="B176:B177"/>
    <mergeCell ref="B178:C178"/>
    <mergeCell ref="B179:C179"/>
    <mergeCell ref="B180:C180"/>
    <mergeCell ref="D165:E165"/>
    <mergeCell ref="F165:G165"/>
    <mergeCell ref="A166:C167"/>
    <mergeCell ref="D166:E166"/>
    <mergeCell ref="F166:G166"/>
    <mergeCell ref="A168:A174"/>
    <mergeCell ref="B168:C168"/>
    <mergeCell ref="B169:C169"/>
    <mergeCell ref="B170:C170"/>
    <mergeCell ref="B171:C171"/>
    <mergeCell ref="F138:G138"/>
    <mergeCell ref="D137:E137"/>
    <mergeCell ref="B158:C158"/>
    <mergeCell ref="B159:C159"/>
    <mergeCell ref="B160:C160"/>
    <mergeCell ref="B161:C161"/>
    <mergeCell ref="B152:C152"/>
    <mergeCell ref="F137:G137"/>
    <mergeCell ref="B151:C151"/>
    <mergeCell ref="B162:C162"/>
    <mergeCell ref="B156:B157"/>
    <mergeCell ref="A138:C139"/>
    <mergeCell ref="D138:E138"/>
    <mergeCell ref="A140:A146"/>
    <mergeCell ref="A163:C163"/>
    <mergeCell ref="A147:A152"/>
    <mergeCell ref="B147:C147"/>
    <mergeCell ref="B148:B149"/>
    <mergeCell ref="B150:C150"/>
    <mergeCell ref="A153:A162"/>
    <mergeCell ref="B153:C153"/>
    <mergeCell ref="B154:C154"/>
    <mergeCell ref="B155:C155"/>
    <mergeCell ref="B140:C140"/>
    <mergeCell ref="B141:C141"/>
    <mergeCell ref="B142:C142"/>
    <mergeCell ref="B143:C143"/>
    <mergeCell ref="B144:B145"/>
    <mergeCell ref="B146:C146"/>
    <mergeCell ref="B36:B37"/>
    <mergeCell ref="B63:B64"/>
    <mergeCell ref="B90:B91"/>
    <mergeCell ref="A81:C81"/>
    <mergeCell ref="A71:A80"/>
    <mergeCell ref="B71:C71"/>
    <mergeCell ref="B72:C72"/>
    <mergeCell ref="B73:C73"/>
    <mergeCell ref="B74:B75"/>
    <mergeCell ref="A86:A92"/>
    <mergeCell ref="A108:C108"/>
    <mergeCell ref="A98:A107"/>
    <mergeCell ref="B98:C98"/>
    <mergeCell ref="B99:C99"/>
    <mergeCell ref="B100:C100"/>
    <mergeCell ref="B101:B102"/>
    <mergeCell ref="B103:C103"/>
    <mergeCell ref="B104:C104"/>
    <mergeCell ref="B105:C105"/>
    <mergeCell ref="B106:C106"/>
    <mergeCell ref="B107:C107"/>
    <mergeCell ref="A93:A97"/>
    <mergeCell ref="B93:C93"/>
    <mergeCell ref="B94:B95"/>
    <mergeCell ref="B96:C96"/>
    <mergeCell ref="B97:C97"/>
    <mergeCell ref="B92:C92"/>
    <mergeCell ref="F83:G83"/>
    <mergeCell ref="A84:C85"/>
    <mergeCell ref="D84:E84"/>
    <mergeCell ref="F84:G84"/>
    <mergeCell ref="B86:C86"/>
    <mergeCell ref="B87:C87"/>
    <mergeCell ref="B88:C88"/>
    <mergeCell ref="B89:C89"/>
    <mergeCell ref="B80:C80"/>
    <mergeCell ref="A66:A70"/>
    <mergeCell ref="B66:C66"/>
    <mergeCell ref="B67:B68"/>
    <mergeCell ref="B69:C69"/>
    <mergeCell ref="B70:C70"/>
    <mergeCell ref="B76:C76"/>
    <mergeCell ref="B77:C77"/>
    <mergeCell ref="B78:C78"/>
    <mergeCell ref="B79:C79"/>
    <mergeCell ref="F56:G56"/>
    <mergeCell ref="A57:C58"/>
    <mergeCell ref="D57:E57"/>
    <mergeCell ref="F57:G57"/>
    <mergeCell ref="A59:A65"/>
    <mergeCell ref="B59:C59"/>
    <mergeCell ref="B60:C60"/>
    <mergeCell ref="B61:C61"/>
    <mergeCell ref="B62:C62"/>
    <mergeCell ref="B65:C65"/>
    <mergeCell ref="A54:C54"/>
    <mergeCell ref="A30:C31"/>
    <mergeCell ref="F29:G29"/>
    <mergeCell ref="A44:A53"/>
    <mergeCell ref="B44:C44"/>
    <mergeCell ref="B45:C45"/>
    <mergeCell ref="B46:C46"/>
    <mergeCell ref="B47:B48"/>
    <mergeCell ref="B49:C49"/>
    <mergeCell ref="B50:C50"/>
    <mergeCell ref="B53:C53"/>
    <mergeCell ref="B38:C38"/>
    <mergeCell ref="B39:C39"/>
    <mergeCell ref="B40:B41"/>
    <mergeCell ref="B52:C52"/>
    <mergeCell ref="B51:C51"/>
    <mergeCell ref="D30:E30"/>
    <mergeCell ref="F30:G30"/>
    <mergeCell ref="A39:A43"/>
    <mergeCell ref="B42:C42"/>
    <mergeCell ref="B43:C43"/>
    <mergeCell ref="B35:C35"/>
    <mergeCell ref="A32:A38"/>
    <mergeCell ref="B32:C32"/>
    <mergeCell ref="B33:C33"/>
    <mergeCell ref="B34:C34"/>
    <mergeCell ref="F2:G2"/>
    <mergeCell ref="A17:A26"/>
    <mergeCell ref="B17:C17"/>
    <mergeCell ref="B18:C18"/>
    <mergeCell ref="B19:C19"/>
    <mergeCell ref="B20:B21"/>
    <mergeCell ref="B22:C22"/>
    <mergeCell ref="A12:A16"/>
    <mergeCell ref="B15:C15"/>
    <mergeCell ref="B9:B10"/>
    <mergeCell ref="B24:C24"/>
    <mergeCell ref="B25:C25"/>
    <mergeCell ref="B26:C26"/>
    <mergeCell ref="A27:C27"/>
    <mergeCell ref="B12:C12"/>
    <mergeCell ref="B13:B14"/>
    <mergeCell ref="B23:C23"/>
    <mergeCell ref="B16:C16"/>
    <mergeCell ref="D3:E3"/>
    <mergeCell ref="F3:G3"/>
    <mergeCell ref="A5:A11"/>
    <mergeCell ref="B5:C5"/>
    <mergeCell ref="B6:C6"/>
    <mergeCell ref="B7:C7"/>
    <mergeCell ref="B8:C8"/>
    <mergeCell ref="B11:C11"/>
    <mergeCell ref="A3:C4"/>
    <mergeCell ref="A111:C112"/>
    <mergeCell ref="D111:E111"/>
    <mergeCell ref="A113:A119"/>
    <mergeCell ref="B113:C113"/>
    <mergeCell ref="B114:C114"/>
    <mergeCell ref="B115:C115"/>
    <mergeCell ref="B116:C116"/>
    <mergeCell ref="B117:B118"/>
    <mergeCell ref="B119:C119"/>
    <mergeCell ref="B132:C132"/>
    <mergeCell ref="B133:C133"/>
    <mergeCell ref="B134:C134"/>
    <mergeCell ref="A120:A124"/>
    <mergeCell ref="B120:C120"/>
    <mergeCell ref="B121:B122"/>
    <mergeCell ref="B123:C123"/>
    <mergeCell ref="B124:C124"/>
    <mergeCell ref="F110:G110"/>
    <mergeCell ref="F111:G111"/>
    <mergeCell ref="A135:C135"/>
    <mergeCell ref="A125:A134"/>
    <mergeCell ref="B125:C125"/>
    <mergeCell ref="B126:C126"/>
    <mergeCell ref="B127:C127"/>
    <mergeCell ref="B128:B129"/>
    <mergeCell ref="B130:C130"/>
    <mergeCell ref="B131:C131"/>
    <mergeCell ref="A194:C195"/>
    <mergeCell ref="D194:E194"/>
    <mergeCell ref="F194:G194"/>
    <mergeCell ref="A196:A202"/>
    <mergeCell ref="B196:C196"/>
    <mergeCell ref="B197:C197"/>
    <mergeCell ref="B198:C198"/>
    <mergeCell ref="B199:C199"/>
    <mergeCell ref="B200:B201"/>
    <mergeCell ref="B202:C202"/>
    <mergeCell ref="B216:C216"/>
    <mergeCell ref="B217:C217"/>
    <mergeCell ref="B218:C218"/>
    <mergeCell ref="A203:A208"/>
    <mergeCell ref="B203:C203"/>
    <mergeCell ref="B204:B205"/>
    <mergeCell ref="B206:C206"/>
    <mergeCell ref="B207:C207"/>
    <mergeCell ref="B208:C208"/>
    <mergeCell ref="B316:C316"/>
    <mergeCell ref="A219:C219"/>
    <mergeCell ref="F193:G193"/>
    <mergeCell ref="A209:A218"/>
    <mergeCell ref="B209:C209"/>
    <mergeCell ref="B210:C210"/>
    <mergeCell ref="B211:C211"/>
    <mergeCell ref="B212:B213"/>
    <mergeCell ref="B214:C214"/>
    <mergeCell ref="B215:C215"/>
    <mergeCell ref="B322:C322"/>
    <mergeCell ref="D307:E307"/>
    <mergeCell ref="A308:C309"/>
    <mergeCell ref="D308:E308"/>
    <mergeCell ref="A310:A316"/>
    <mergeCell ref="B310:C310"/>
    <mergeCell ref="B311:C311"/>
    <mergeCell ref="B312:C312"/>
    <mergeCell ref="B313:C313"/>
    <mergeCell ref="B314:B315"/>
    <mergeCell ref="B328:C328"/>
    <mergeCell ref="B329:C329"/>
    <mergeCell ref="B330:C330"/>
    <mergeCell ref="B331:C331"/>
    <mergeCell ref="B332:C332"/>
    <mergeCell ref="A317:A322"/>
    <mergeCell ref="B317:C317"/>
    <mergeCell ref="B318:B319"/>
    <mergeCell ref="B320:C320"/>
    <mergeCell ref="B321:C321"/>
    <mergeCell ref="F307:G307"/>
    <mergeCell ref="F308:G308"/>
    <mergeCell ref="A333:C333"/>
    <mergeCell ref="F278:G278"/>
    <mergeCell ref="F279:G279"/>
    <mergeCell ref="A323:A332"/>
    <mergeCell ref="B323:C323"/>
    <mergeCell ref="B324:C324"/>
    <mergeCell ref="B325:C325"/>
    <mergeCell ref="B326:B327"/>
    <mergeCell ref="D338:E338"/>
    <mergeCell ref="F338:G338"/>
    <mergeCell ref="A339:C340"/>
    <mergeCell ref="D339:E339"/>
    <mergeCell ref="F339:G339"/>
    <mergeCell ref="A341:A347"/>
    <mergeCell ref="B341:C341"/>
    <mergeCell ref="B342:C342"/>
    <mergeCell ref="B343:C343"/>
    <mergeCell ref="B344:C344"/>
    <mergeCell ref="B363:C363"/>
    <mergeCell ref="B345:B346"/>
    <mergeCell ref="B347:C347"/>
    <mergeCell ref="A348:A353"/>
    <mergeCell ref="B348:C348"/>
    <mergeCell ref="B349:B350"/>
    <mergeCell ref="B351:C351"/>
    <mergeCell ref="B352:C352"/>
    <mergeCell ref="B353:C353"/>
    <mergeCell ref="A364:C364"/>
    <mergeCell ref="A354:A363"/>
    <mergeCell ref="B354:C354"/>
    <mergeCell ref="B355:C355"/>
    <mergeCell ref="B356:C356"/>
    <mergeCell ref="B357:B358"/>
    <mergeCell ref="B359:C359"/>
    <mergeCell ref="B360:C360"/>
    <mergeCell ref="B361:C361"/>
    <mergeCell ref="B362:C362"/>
  </mergeCells>
  <printOptions/>
  <pageMargins left="1.04" right="0.787" top="0.984" bottom="0.51" header="0.512" footer="0.512"/>
  <pageSetup horizontalDpi="300" verticalDpi="300" orientation="portrait" paperSize="9" scale="93" r:id="rId1"/>
  <rowBreaks count="12" manualBreakCount="12">
    <brk id="28" max="255" man="1"/>
    <brk id="55" max="255" man="1"/>
    <brk id="82" max="255" man="1"/>
    <brk id="109" max="255" man="1"/>
    <brk id="136" max="255" man="1"/>
    <brk id="164" max="6" man="1"/>
    <brk id="191" max="6" man="1"/>
    <brk id="220" max="6" man="1"/>
    <brk id="248" max="6" man="1"/>
    <brk id="277" max="6" man="1"/>
    <brk id="305" max="6" man="1"/>
    <brk id="3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大口町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Oguchi1</dc:creator>
  <cp:keywords/>
  <dc:description/>
  <cp:lastModifiedBy>root</cp:lastModifiedBy>
  <cp:lastPrinted>2020-09-08T06:09:31Z</cp:lastPrinted>
  <dcterms:created xsi:type="dcterms:W3CDTF">2001-04-09T10:03:22Z</dcterms:created>
  <dcterms:modified xsi:type="dcterms:W3CDTF">2022-10-28T06:56:41Z</dcterms:modified>
  <cp:category/>
  <cp:version/>
  <cp:contentType/>
  <cp:contentStatus/>
</cp:coreProperties>
</file>